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clan\Downloads\"/>
    </mc:Choice>
  </mc:AlternateContent>
  <xr:revisionPtr revIDLastSave="0" documentId="8_{0E4B5448-0238-426C-8FF7-CF5A9307DEEB}" xr6:coauthVersionLast="47" xr6:coauthVersionMax="47" xr10:uidLastSave="{00000000-0000-0000-0000-000000000000}"/>
  <bookViews>
    <workbookView xWindow="-110" yWindow="-110" windowWidth="19420" windowHeight="10300" xr2:uid="{E52F206F-A67F-1543-935F-1FCCD7358958}"/>
  </bookViews>
  <sheets>
    <sheet name="Overall Sheet" sheetId="1" r:id="rId1"/>
    <sheet name="Mini's to Under 9" sheetId="2" r:id="rId2"/>
    <sheet name="Qualifying Ages" sheetId="3" r:id="rId3"/>
    <sheet name="Teams" sheetId="4" r:id="rId4"/>
    <sheet name="Support Data" sheetId="5" state="veryHidden" r:id="rId5"/>
  </sheets>
  <definedNames>
    <definedName name="SupportMiniAges">'Support Data'!$B$2:$B$9</definedName>
    <definedName name="SupportMiniSecond">'Support Data'!$H$4:$I$45</definedName>
    <definedName name="SupportMiniTrad">'Support Data'!$J$4:$P$45</definedName>
    <definedName name="SupportQualAges">'Support Data'!$D$63:$D$87</definedName>
    <definedName name="SupportQualTypes">'Support Data'!$H$58:$I$99</definedName>
    <definedName name="SupportTeamsList">'Support Data'!$E$115:$E$134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E58" i="5"/>
  <c r="F58" i="5"/>
  <c r="H58" i="5"/>
  <c r="I58" i="5"/>
  <c r="H59" i="5"/>
  <c r="I59" i="5"/>
  <c r="E60" i="5"/>
  <c r="F60" i="5"/>
  <c r="H60" i="5"/>
  <c r="I60" i="5"/>
  <c r="E61" i="5"/>
  <c r="F61" i="5"/>
  <c r="H61" i="5"/>
  <c r="I61" i="5"/>
  <c r="E62" i="5"/>
  <c r="F62" i="5"/>
  <c r="H62" i="5"/>
  <c r="I62" i="5"/>
  <c r="E63" i="5"/>
  <c r="F63" i="5"/>
  <c r="H63" i="5"/>
  <c r="I63" i="5"/>
  <c r="E64" i="5"/>
  <c r="F64" i="5"/>
  <c r="H64" i="5"/>
  <c r="I64" i="5"/>
  <c r="E65" i="5"/>
  <c r="F65" i="5"/>
  <c r="H65" i="5"/>
  <c r="I65" i="5"/>
  <c r="E66" i="5"/>
  <c r="F66" i="5"/>
  <c r="H66" i="5"/>
  <c r="I66" i="5"/>
  <c r="E67" i="5"/>
  <c r="F67" i="5"/>
  <c r="H67" i="5"/>
  <c r="I67" i="5"/>
  <c r="E68" i="5"/>
  <c r="F68" i="5"/>
  <c r="H68" i="5"/>
  <c r="I68" i="5"/>
  <c r="E69" i="5"/>
  <c r="F69" i="5"/>
  <c r="H69" i="5"/>
  <c r="I69" i="5"/>
  <c r="E70" i="5"/>
  <c r="F70" i="5"/>
  <c r="H70" i="5"/>
  <c r="I70" i="5"/>
  <c r="E71" i="5"/>
  <c r="F71" i="5"/>
  <c r="H71" i="5"/>
  <c r="I71" i="5"/>
  <c r="E72" i="5"/>
  <c r="F72" i="5"/>
  <c r="H72" i="5"/>
  <c r="I72" i="5"/>
  <c r="E73" i="5"/>
  <c r="F73" i="5"/>
  <c r="H73" i="5"/>
  <c r="I73" i="5"/>
  <c r="E74" i="5"/>
  <c r="F74" i="5"/>
  <c r="H74" i="5"/>
  <c r="I74" i="5"/>
  <c r="E75" i="5"/>
  <c r="F75" i="5"/>
  <c r="H75" i="5"/>
  <c r="I75" i="5"/>
  <c r="E76" i="5"/>
  <c r="F76" i="5"/>
  <c r="H76" i="5"/>
  <c r="I76" i="5"/>
  <c r="E77" i="5"/>
  <c r="F77" i="5"/>
  <c r="H77" i="5"/>
  <c r="I77" i="5"/>
  <c r="E78" i="5"/>
  <c r="F78" i="5"/>
  <c r="H78" i="5"/>
  <c r="I78" i="5"/>
  <c r="E79" i="5"/>
  <c r="F79" i="5"/>
  <c r="H79" i="5"/>
  <c r="I79" i="5"/>
  <c r="E80" i="5"/>
  <c r="F80" i="5"/>
  <c r="H80" i="5"/>
  <c r="I80" i="5"/>
  <c r="E81" i="5"/>
  <c r="F81" i="5"/>
  <c r="H81" i="5"/>
  <c r="I81" i="5"/>
  <c r="E82" i="5"/>
  <c r="F82" i="5"/>
  <c r="H82" i="5"/>
  <c r="I82" i="5"/>
  <c r="E83" i="5"/>
  <c r="F83" i="5"/>
  <c r="H83" i="5"/>
  <c r="I83" i="5"/>
  <c r="E84" i="5"/>
  <c r="F84" i="5"/>
  <c r="H84" i="5"/>
  <c r="I84" i="5"/>
  <c r="E85" i="5"/>
  <c r="F85" i="5"/>
  <c r="H85" i="5"/>
  <c r="I85" i="5"/>
  <c r="E86" i="5"/>
  <c r="F86" i="5"/>
  <c r="H86" i="5"/>
  <c r="I86" i="5"/>
  <c r="E87" i="5"/>
  <c r="F87" i="5"/>
  <c r="H87" i="5"/>
  <c r="I87" i="5"/>
  <c r="E88" i="5"/>
  <c r="F88" i="5"/>
  <c r="H88" i="5"/>
  <c r="I88" i="5"/>
  <c r="E89" i="5"/>
  <c r="F89" i="5"/>
  <c r="H89" i="5"/>
  <c r="I89" i="5"/>
  <c r="H90" i="5"/>
  <c r="I90" i="5"/>
  <c r="H91" i="5"/>
  <c r="I91" i="5"/>
  <c r="H92" i="5"/>
  <c r="I92" i="5"/>
  <c r="H93" i="5"/>
  <c r="I93" i="5"/>
  <c r="H94" i="5"/>
  <c r="I94" i="5"/>
  <c r="H95" i="5"/>
  <c r="I95" i="5"/>
  <c r="H96" i="5"/>
  <c r="I96" i="5"/>
  <c r="H97" i="5"/>
  <c r="I97" i="5"/>
  <c r="H98" i="5"/>
  <c r="I98" i="5"/>
  <c r="H99" i="5"/>
  <c r="I99" i="5"/>
  <c r="G4" i="5"/>
  <c r="H4" i="5"/>
  <c r="I4" i="5"/>
  <c r="J4" i="5"/>
  <c r="K4" i="5"/>
  <c r="L4" i="5"/>
  <c r="M4" i="5"/>
  <c r="N4" i="5"/>
  <c r="O4" i="5"/>
  <c r="P4" i="5"/>
  <c r="G5" i="5"/>
  <c r="H5" i="5"/>
  <c r="I5" i="5"/>
  <c r="J5" i="5"/>
  <c r="K5" i="5"/>
  <c r="L5" i="5"/>
  <c r="M5" i="5"/>
  <c r="N5" i="5"/>
  <c r="O5" i="5"/>
  <c r="P5" i="5"/>
  <c r="G6" i="5"/>
  <c r="H6" i="5"/>
  <c r="I6" i="5"/>
  <c r="J6" i="5"/>
  <c r="K6" i="5"/>
  <c r="L6" i="5"/>
  <c r="M6" i="5"/>
  <c r="N6" i="5"/>
  <c r="O6" i="5"/>
  <c r="P6" i="5"/>
  <c r="G7" i="5"/>
  <c r="H7" i="5"/>
  <c r="I7" i="5"/>
  <c r="J7" i="5"/>
  <c r="K7" i="5"/>
  <c r="L7" i="5"/>
  <c r="M7" i="5"/>
  <c r="N7" i="5"/>
  <c r="O7" i="5"/>
  <c r="P7" i="5"/>
  <c r="G8" i="5"/>
  <c r="H8" i="5"/>
  <c r="I8" i="5"/>
  <c r="J8" i="5"/>
  <c r="K8" i="5"/>
  <c r="L8" i="5"/>
  <c r="M8" i="5"/>
  <c r="N8" i="5"/>
  <c r="O8" i="5"/>
  <c r="P8" i="5"/>
  <c r="G9" i="5"/>
  <c r="H9" i="5"/>
  <c r="I9" i="5"/>
  <c r="J9" i="5"/>
  <c r="K9" i="5"/>
  <c r="L9" i="5"/>
  <c r="M9" i="5"/>
  <c r="N9" i="5"/>
  <c r="O9" i="5"/>
  <c r="P9" i="5"/>
  <c r="G10" i="5"/>
  <c r="H10" i="5"/>
  <c r="I10" i="5"/>
  <c r="J10" i="5"/>
  <c r="K10" i="5"/>
  <c r="L10" i="5"/>
  <c r="M10" i="5"/>
  <c r="N10" i="5"/>
  <c r="O10" i="5"/>
  <c r="P10" i="5"/>
  <c r="G11" i="5"/>
  <c r="H11" i="5"/>
  <c r="I11" i="5"/>
  <c r="J11" i="5"/>
  <c r="K11" i="5"/>
  <c r="L11" i="5"/>
  <c r="M11" i="5"/>
  <c r="N11" i="5"/>
  <c r="O11" i="5"/>
  <c r="P11" i="5"/>
  <c r="G12" i="5"/>
  <c r="H12" i="5"/>
  <c r="I12" i="5"/>
  <c r="J12" i="5"/>
  <c r="K12" i="5"/>
  <c r="L12" i="5"/>
  <c r="M12" i="5"/>
  <c r="N12" i="5"/>
  <c r="O12" i="5"/>
  <c r="P12" i="5"/>
  <c r="G13" i="5"/>
  <c r="H13" i="5"/>
  <c r="I13" i="5"/>
  <c r="J13" i="5"/>
  <c r="K13" i="5"/>
  <c r="L13" i="5"/>
  <c r="M13" i="5"/>
  <c r="N13" i="5"/>
  <c r="O13" i="5"/>
  <c r="P13" i="5"/>
  <c r="G14" i="5"/>
  <c r="H14" i="5"/>
  <c r="I14" i="5"/>
  <c r="J14" i="5"/>
  <c r="K14" i="5"/>
  <c r="L14" i="5"/>
  <c r="M14" i="5"/>
  <c r="N14" i="5"/>
  <c r="O14" i="5"/>
  <c r="P14" i="5"/>
  <c r="G15" i="5"/>
  <c r="H15" i="5"/>
  <c r="I15" i="5"/>
  <c r="J15" i="5"/>
  <c r="K15" i="5"/>
  <c r="L15" i="5"/>
  <c r="M15" i="5"/>
  <c r="N15" i="5"/>
  <c r="O15" i="5"/>
  <c r="P15" i="5"/>
  <c r="G16" i="5"/>
  <c r="H16" i="5"/>
  <c r="I16" i="5"/>
  <c r="J16" i="5"/>
  <c r="K16" i="5"/>
  <c r="L16" i="5"/>
  <c r="M16" i="5"/>
  <c r="N16" i="5"/>
  <c r="O16" i="5"/>
  <c r="P16" i="5"/>
  <c r="G17" i="5"/>
  <c r="H17" i="5"/>
  <c r="I17" i="5"/>
  <c r="J17" i="5"/>
  <c r="K17" i="5"/>
  <c r="L17" i="5"/>
  <c r="M17" i="5"/>
  <c r="N17" i="5"/>
  <c r="O17" i="5"/>
  <c r="P17" i="5"/>
  <c r="G18" i="5"/>
  <c r="H18" i="5"/>
  <c r="I18" i="5"/>
  <c r="J18" i="5"/>
  <c r="K18" i="5"/>
  <c r="L18" i="5"/>
  <c r="M18" i="5"/>
  <c r="N18" i="5"/>
  <c r="O18" i="5"/>
  <c r="P18" i="5"/>
  <c r="G19" i="5"/>
  <c r="H19" i="5"/>
  <c r="I19" i="5"/>
  <c r="J19" i="5"/>
  <c r="K19" i="5"/>
  <c r="L19" i="5"/>
  <c r="M19" i="5"/>
  <c r="N19" i="5"/>
  <c r="O19" i="5"/>
  <c r="P19" i="5"/>
  <c r="G20" i="5"/>
  <c r="H20" i="5"/>
  <c r="I20" i="5"/>
  <c r="J20" i="5"/>
  <c r="K20" i="5"/>
  <c r="L20" i="5"/>
  <c r="M20" i="5"/>
  <c r="N20" i="5"/>
  <c r="O20" i="5"/>
  <c r="P20" i="5"/>
  <c r="G21" i="5"/>
  <c r="H21" i="5"/>
  <c r="I21" i="5"/>
  <c r="J21" i="5"/>
  <c r="K21" i="5"/>
  <c r="L21" i="5"/>
  <c r="M21" i="5"/>
  <c r="N21" i="5"/>
  <c r="O21" i="5"/>
  <c r="P21" i="5"/>
  <c r="G22" i="5"/>
  <c r="H22" i="5"/>
  <c r="I22" i="5"/>
  <c r="J22" i="5"/>
  <c r="K22" i="5"/>
  <c r="L22" i="5"/>
  <c r="M22" i="5"/>
  <c r="N22" i="5"/>
  <c r="O22" i="5"/>
  <c r="P22" i="5"/>
  <c r="G23" i="5"/>
  <c r="H23" i="5"/>
  <c r="I23" i="5"/>
  <c r="J23" i="5"/>
  <c r="K23" i="5"/>
  <c r="L23" i="5"/>
  <c r="M23" i="5"/>
  <c r="N23" i="5"/>
  <c r="O23" i="5"/>
  <c r="P23" i="5"/>
  <c r="G24" i="5"/>
  <c r="H24" i="5"/>
  <c r="I24" i="5"/>
  <c r="J24" i="5"/>
  <c r="K24" i="5"/>
  <c r="L24" i="5"/>
  <c r="M24" i="5"/>
  <c r="N24" i="5"/>
  <c r="O24" i="5"/>
  <c r="P24" i="5"/>
  <c r="G25" i="5"/>
  <c r="H25" i="5"/>
  <c r="I25" i="5"/>
  <c r="J25" i="5"/>
  <c r="K25" i="5"/>
  <c r="L25" i="5"/>
  <c r="M25" i="5"/>
  <c r="N25" i="5"/>
  <c r="O25" i="5"/>
  <c r="P25" i="5"/>
  <c r="G26" i="5"/>
  <c r="H26" i="5"/>
  <c r="I26" i="5"/>
  <c r="J26" i="5"/>
  <c r="K26" i="5"/>
  <c r="L26" i="5"/>
  <c r="M26" i="5"/>
  <c r="N26" i="5"/>
  <c r="O26" i="5"/>
  <c r="P26" i="5"/>
  <c r="G27" i="5"/>
  <c r="H27" i="5"/>
  <c r="I27" i="5"/>
  <c r="J27" i="5"/>
  <c r="K27" i="5"/>
  <c r="L27" i="5"/>
  <c r="M27" i="5"/>
  <c r="N27" i="5"/>
  <c r="O27" i="5"/>
  <c r="P27" i="5"/>
  <c r="G28" i="5"/>
  <c r="H28" i="5"/>
  <c r="I28" i="5"/>
  <c r="J28" i="5"/>
  <c r="K28" i="5"/>
  <c r="L28" i="5"/>
  <c r="M28" i="5"/>
  <c r="N28" i="5"/>
  <c r="O28" i="5"/>
  <c r="P28" i="5"/>
  <c r="G29" i="5"/>
  <c r="H29" i="5"/>
  <c r="I29" i="5"/>
  <c r="J29" i="5"/>
  <c r="K29" i="5"/>
  <c r="L29" i="5"/>
  <c r="M29" i="5"/>
  <c r="N29" i="5"/>
  <c r="O29" i="5"/>
  <c r="P29" i="5"/>
  <c r="G30" i="5"/>
  <c r="H30" i="5"/>
  <c r="I30" i="5"/>
  <c r="J30" i="5"/>
  <c r="K30" i="5"/>
  <c r="L30" i="5"/>
  <c r="M30" i="5"/>
  <c r="N30" i="5"/>
  <c r="O30" i="5"/>
  <c r="P30" i="5"/>
  <c r="G31" i="5"/>
  <c r="H31" i="5"/>
  <c r="I31" i="5"/>
  <c r="J31" i="5"/>
  <c r="K31" i="5"/>
  <c r="L31" i="5"/>
  <c r="M31" i="5"/>
  <c r="N31" i="5"/>
  <c r="O31" i="5"/>
  <c r="P31" i="5"/>
  <c r="G32" i="5"/>
  <c r="H32" i="5"/>
  <c r="I32" i="5"/>
  <c r="J32" i="5"/>
  <c r="K32" i="5"/>
  <c r="L32" i="5"/>
  <c r="M32" i="5"/>
  <c r="N32" i="5"/>
  <c r="O32" i="5"/>
  <c r="P32" i="5"/>
  <c r="G33" i="5"/>
  <c r="H33" i="5"/>
  <c r="I33" i="5"/>
  <c r="J33" i="5"/>
  <c r="K33" i="5"/>
  <c r="L33" i="5"/>
  <c r="M33" i="5"/>
  <c r="N33" i="5"/>
  <c r="O33" i="5"/>
  <c r="P33" i="5"/>
  <c r="G46" i="2" l="1"/>
  <c r="C20" i="1" s="1"/>
  <c r="J46" i="3"/>
  <c r="C21" i="1" s="1"/>
  <c r="D31" i="4"/>
  <c r="C22" i="1" s="1"/>
  <c r="C23" i="1" l="1"/>
</calcChain>
</file>

<file path=xl/sharedStrings.xml><?xml version="1.0" encoding="utf-8"?>
<sst xmlns="http://schemas.openxmlformats.org/spreadsheetml/2006/main" count="195" uniqueCount="147">
  <si>
    <t>School Name:</t>
  </si>
  <si>
    <t>Teacher Name:</t>
  </si>
  <si>
    <t>E-Mail</t>
  </si>
  <si>
    <t>Phone Number</t>
  </si>
  <si>
    <t xml:space="preserve">Entry Form </t>
  </si>
  <si>
    <t>2- Make sure payment matches up</t>
  </si>
  <si>
    <t>Minis</t>
  </si>
  <si>
    <t>Under 5 Mixed Solo Championship</t>
  </si>
  <si>
    <t>Under 6 Girls Solo Championship</t>
  </si>
  <si>
    <t>Under 7 Girls Solo Championship</t>
  </si>
  <si>
    <t>Year of Birth</t>
  </si>
  <si>
    <t>Price</t>
  </si>
  <si>
    <t>Dances Required</t>
  </si>
  <si>
    <t>Reel 16 Bars at speed 124</t>
  </si>
  <si>
    <t>Under 8 Girls Solo Championship</t>
  </si>
  <si>
    <t>Under 7 Boys Solo Championship</t>
  </si>
  <si>
    <t>Under 9 Girls Solo Championship</t>
  </si>
  <si>
    <t>Reel, Heavy Jig &amp; Traditional Set Dance</t>
  </si>
  <si>
    <t>Under 9 Boys Championship</t>
  </si>
  <si>
    <t>Age Group</t>
  </si>
  <si>
    <t>Competitor Name</t>
  </si>
  <si>
    <t>Traditional Set Dances Accepted</t>
  </si>
  <si>
    <t>St.Patrick's Day- Speed 94</t>
  </si>
  <si>
    <t>The Blackbird- Speed 144</t>
  </si>
  <si>
    <t>Job of Journey Work- Speed 138</t>
  </si>
  <si>
    <t>Jockey to the Fair- Speed 90</t>
  </si>
  <si>
    <t>Three Sea Captains- Speed 96</t>
  </si>
  <si>
    <t>Garden of Daises- Speed 138</t>
  </si>
  <si>
    <t>King of the Fairies- Speed 130</t>
  </si>
  <si>
    <t>Speed</t>
  </si>
  <si>
    <t>Under 10 Upwards</t>
  </si>
  <si>
    <t>Reel</t>
  </si>
  <si>
    <t>Bars</t>
  </si>
  <si>
    <t>Dance</t>
  </si>
  <si>
    <t>Slip Jig</t>
  </si>
  <si>
    <t>Heavy Jig</t>
  </si>
  <si>
    <t>Hornpipe</t>
  </si>
  <si>
    <t>Prices</t>
  </si>
  <si>
    <t>Total Qualfying Age Groups</t>
  </si>
  <si>
    <t>Total Ceili</t>
  </si>
  <si>
    <t>Mixed Ceili</t>
  </si>
  <si>
    <t>Girls Ceili</t>
  </si>
  <si>
    <t>Team A, B, C</t>
  </si>
  <si>
    <t>Championship</t>
  </si>
  <si>
    <t>Under 8 Girls Ceili</t>
  </si>
  <si>
    <t>Under 10 Girls Ceili</t>
  </si>
  <si>
    <t>Under 12 Girls Ceili</t>
  </si>
  <si>
    <t>Under 15 Girls Ceili</t>
  </si>
  <si>
    <t>Under 18 Ladies Ceili</t>
  </si>
  <si>
    <t>Under 10 Mixed Ceili</t>
  </si>
  <si>
    <t>Under 12 Mixed Ceili</t>
  </si>
  <si>
    <t>Under 15 Mixed Ceili</t>
  </si>
  <si>
    <t>Under 12 Mixed Four Hand</t>
  </si>
  <si>
    <t>Under 15 Mixed Four Hand</t>
  </si>
  <si>
    <t>Over 15 Mixed Four Hand</t>
  </si>
  <si>
    <t>Mixed Four Hand</t>
  </si>
  <si>
    <t>Girls Four Hand</t>
  </si>
  <si>
    <t>1- Fill out each page of the form if required</t>
  </si>
  <si>
    <t>Under 10 Age Group  - Jig Set Dance only</t>
  </si>
  <si>
    <t>Prelim from Under 10 - Under 15 only.</t>
  </si>
  <si>
    <t>TOTAL ENTRY PAYABLE</t>
  </si>
  <si>
    <t>3- Save Excel spreadsheet as School name</t>
  </si>
  <si>
    <t>Reel &amp; Hop Jig</t>
  </si>
  <si>
    <t>Reel &amp; Hop Jig or Light Jig</t>
  </si>
  <si>
    <t>COMP No.</t>
  </si>
  <si>
    <t>CHAMPIONSHIP</t>
  </si>
  <si>
    <t>Family Fees Deducted</t>
  </si>
  <si>
    <t xml:space="preserve">   </t>
  </si>
  <si>
    <t>2018 or later</t>
  </si>
  <si>
    <t>2016 &amp; 2017</t>
  </si>
  <si>
    <t>Family Fee £160.00 Enter the total family fee on one of the family members and rest FF in fees enclosed.</t>
  </si>
  <si>
    <t>Family Fee Enter £160.00 on one of the family members  and rest "FF" on fees enclosed.</t>
  </si>
  <si>
    <t>Under 10 Mixed Four Hand</t>
  </si>
  <si>
    <t>Senior Ladies Ceili</t>
  </si>
  <si>
    <t>Senior Mixed Ceili</t>
  </si>
  <si>
    <t>Under 8 Mixed Ceili</t>
  </si>
  <si>
    <t>Any queries contact midlands.oireachtas@gmail.com</t>
  </si>
  <si>
    <t>WQ/WMH</t>
  </si>
  <si>
    <t>Competition / Age Group</t>
  </si>
  <si>
    <t>Traditional Set</t>
  </si>
  <si>
    <t>Fees</t>
  </si>
  <si>
    <t>SUBTOTAL</t>
  </si>
  <si>
    <t>Reel Option</t>
  </si>
  <si>
    <t>Second 1</t>
  </si>
  <si>
    <t>Second 2</t>
  </si>
  <si>
    <t>Trad 1</t>
  </si>
  <si>
    <t>Trad 2</t>
  </si>
  <si>
    <t>Trad 3</t>
  </si>
  <si>
    <t>Trad 4</t>
  </si>
  <si>
    <t>Trad 5</t>
  </si>
  <si>
    <t>Trad 6</t>
  </si>
  <si>
    <t>Trad 7</t>
  </si>
  <si>
    <t>Apply Family Fee</t>
  </si>
  <si>
    <t>QUALIFYING AGE GROUPS ENTRY FORM</t>
  </si>
  <si>
    <t>Round 1</t>
  </si>
  <si>
    <t>Round 2</t>
  </si>
  <si>
    <t>Set</t>
  </si>
  <si>
    <t>Entry Type 1</t>
  </si>
  <si>
    <t>Entry Type 2</t>
  </si>
  <si>
    <t>U10 Girls</t>
  </si>
  <si>
    <t>U11 Girls</t>
  </si>
  <si>
    <t>U12 Girls</t>
  </si>
  <si>
    <t>U13 Girls</t>
  </si>
  <si>
    <t>U14 Girls</t>
  </si>
  <si>
    <t>U15 Girls</t>
  </si>
  <si>
    <t>U16 Girls</t>
  </si>
  <si>
    <t>U17 Girls</t>
  </si>
  <si>
    <t>U18 Ladies</t>
  </si>
  <si>
    <t>U19 Ladies</t>
  </si>
  <si>
    <t>U20 Ladies</t>
  </si>
  <si>
    <t>20 -22 Ladies</t>
  </si>
  <si>
    <t>Over 22 Ladies</t>
  </si>
  <si>
    <t>U10 Boys</t>
  </si>
  <si>
    <t>U11 Boys</t>
  </si>
  <si>
    <t>U12 Boys</t>
  </si>
  <si>
    <t>U13 Boys</t>
  </si>
  <si>
    <t>U14 Boys</t>
  </si>
  <si>
    <t>U15 Boys</t>
  </si>
  <si>
    <t>U16 Boys</t>
  </si>
  <si>
    <t>U17 Boys</t>
  </si>
  <si>
    <t>U18 Men</t>
  </si>
  <si>
    <t>U19 Men</t>
  </si>
  <si>
    <t>U20 Men</t>
  </si>
  <si>
    <t>Senior Men O20</t>
  </si>
  <si>
    <t>Championship/Prelim</t>
  </si>
  <si>
    <t>Adult Ceili</t>
  </si>
  <si>
    <t>Under 10 Girls Four Hand</t>
  </si>
  <si>
    <t>Under 12 Girls Four Hand</t>
  </si>
  <si>
    <t>Under 15 Girls Four Hand</t>
  </si>
  <si>
    <t>Over 15 Girls Four Hand</t>
  </si>
  <si>
    <t>Oireachtas Rince Lar na Breataine 2026</t>
  </si>
  <si>
    <t>MINI'S TO UNDER 9 ENTRY FORM</t>
  </si>
  <si>
    <t>Total  Mini's to Under 9</t>
  </si>
  <si>
    <t>Under 5 Mixed Championship</t>
  </si>
  <si>
    <t>Under 6 Girls Championship</t>
  </si>
  <si>
    <t>Under 7 Girls Championship</t>
  </si>
  <si>
    <t>Under 7 Boys Championship</t>
  </si>
  <si>
    <t>Under 8 Girls Championship</t>
  </si>
  <si>
    <t>Under 9 Girls Championship</t>
  </si>
  <si>
    <t>TEAMS ENTRY FORM</t>
  </si>
  <si>
    <t>4- Make payment to MRC Bank Account Sort Code: 30-97-17 Account No: 01833441 (Please use School Name as Reference)</t>
  </si>
  <si>
    <t>5- Send Entry Form to: midlands.oireachtas@gmail.com</t>
  </si>
  <si>
    <t>6- All entries must be received with proof of payment by: 25th Ocotober 2026</t>
  </si>
  <si>
    <t>1. Enter each competitor’s name.
2. Select the correct options from each drop-down list — fees calculate automatically.
3. Family fee: choose “Apply” for the first child and “Already Applied” for each brother or sister.</t>
  </si>
  <si>
    <t>1. Select the championship from the drop-down list.
2. Enter the team category (A, B or C).
3. Enter any family-fee deductions — the total fee calculates automatically.</t>
  </si>
  <si>
    <t>Protected support data for entry-form calculations and drop-downs</t>
  </si>
  <si>
    <t>7- Please tick if a dancer is a world medal holder or has qualified at the 2026 Scottish Nationals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</si>
</sst>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164" formatCode="&quot;£&quot;#,##0.00_);[Red]\(&quot;£&quot;#,##0.00\)"/>
    <numFmt numFmtId="165" formatCode="&quot;£&quot;#,##0.00"/>
    <numFmt numFmtId="166" formatCode="\£#,##0.00"/>
  </numFmts>
  <fonts count="3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Aptos"/>
      <family val="2"/>
    </font>
    <font>
      <b/>
      <u/>
      <sz val="13"/>
      <color rgb="FFFF0000"/>
      <name val="Aptos"/>
      <family val="2"/>
    </font>
    <font>
      <sz val="13"/>
      <color theme="1"/>
      <name val="Calibri"/>
      <family val="2"/>
      <scheme val="minor"/>
    </font>
    <font>
      <sz val="11"/>
      <color rgb="FF25364A"/>
      <name val="Aptos"/>
      <family val="2"/>
    </font>
    <font>
      <b/>
      <sz val="20"/>
      <color rgb="FFFFFFFF"/>
      <name val="Aptos"/>
      <family val="2"/>
    </font>
    <font>
      <b/>
      <sz val="20"/>
      <color rgb="FF17365D"/>
      <name val="Aptos"/>
      <family val="2"/>
    </font>
    <font>
      <sz val="11"/>
      <color theme="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u/>
      <sz val="11"/>
      <color rgb="FFFF0000"/>
      <name val="Aptos"/>
      <family val="2"/>
    </font>
    <font>
      <b/>
      <u/>
      <sz val="11"/>
      <color theme="1"/>
      <name val="Aptos"/>
      <family val="2"/>
    </font>
    <font>
      <b/>
      <sz val="11"/>
      <color rgb="FFC00000"/>
      <name val="Aptos"/>
      <family val="2"/>
    </font>
    <font>
      <b/>
      <u/>
      <sz val="11"/>
      <color rgb="FFFFFFFF"/>
      <name val="Aptos"/>
      <family val="2"/>
    </font>
    <font>
      <b/>
      <u/>
      <sz val="11"/>
      <color rgb="FF17365D"/>
      <name val="Aptos"/>
      <family val="2"/>
    </font>
    <font>
      <b/>
      <sz val="11"/>
      <color rgb="FF25364A"/>
      <name val="Aptos"/>
      <family val="2"/>
    </font>
    <font>
      <b/>
      <u/>
      <sz val="11"/>
      <color rgb="FF25364A"/>
      <name val="Aptos"/>
      <family val="2"/>
    </font>
    <font>
      <b/>
      <i/>
      <sz val="11"/>
      <color theme="1"/>
      <name val="Aptos"/>
      <family val="2"/>
    </font>
    <font>
      <b/>
      <sz val="16"/>
      <color rgb="FFFFFFFF"/>
      <name val="Aptos"/>
      <family val="2"/>
    </font>
    <font>
      <sz val="18"/>
      <color rgb="FF17365D"/>
      <name val="Calibri"/>
      <family val="2"/>
      <scheme val="minor"/>
    </font>
    <font>
      <sz val="18"/>
      <color rgb="FF17365D"/>
      <name val="Aptos"/>
      <family val="2"/>
    </font>
    <font>
      <b/>
      <sz val="18"/>
      <color rgb="FFFFFFFF"/>
      <name val="Calibri"/>
      <family val="2"/>
      <scheme val="minor"/>
    </font>
    <font>
      <b/>
      <sz val="18"/>
      <color rgb="FFFFFFFF"/>
      <name val="Aptos"/>
      <family val="2"/>
    </font>
    <font>
      <b/>
      <sz val="16"/>
      <color theme="1"/>
      <name val="Aptos"/>
      <family val="2"/>
    </font>
    <font>
      <b/>
      <sz val="16"/>
      <color rgb="FF000000"/>
      <name val="Aptos"/>
      <family val="2"/>
    </font>
    <font>
      <sz val="18"/>
      <color rgb="FF25364A"/>
      <name val="Aptos"/>
      <family val="2"/>
    </font>
    <font>
      <b/>
      <sz val="18"/>
      <color rgb="FF17365D"/>
      <name val="Aptos"/>
      <family val="2"/>
    </font>
    <font>
      <b/>
      <i/>
      <sz val="12"/>
      <color rgb="FF25364A"/>
      <name val="Aptos"/>
      <family val="2"/>
    </font>
    <font>
      <b/>
      <i/>
      <sz val="16"/>
      <color rgb="FF25364A"/>
      <name val="Aptos"/>
      <family val="2"/>
    </font>
    <font>
      <b/>
      <sz val="12"/>
      <color rgb="FFFFFFFF"/>
      <name val="Aptos"/>
      <family val="2"/>
    </font>
    <font>
      <b/>
      <sz val="48"/>
      <color rgb="FFFFFFFF"/>
      <name val="Aptos"/>
      <family val="2"/>
    </font>
    <font>
      <b/>
      <u/>
      <sz val="28"/>
      <color rgb="FFFFFFFF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7FAFD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theme="9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D9E2F3"/>
      </top>
      <bottom/>
      <diagonal/>
    </border>
    <border>
      <left/>
      <right/>
      <top style="thin">
        <color rgb="FF7F8C8D"/>
      </top>
      <bottom/>
      <diagonal/>
    </border>
    <border>
      <left/>
      <right style="thin">
        <color indexed="64"/>
      </right>
      <top style="thin">
        <color rgb="FFB4C7DC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D9E2F3"/>
      </top>
      <bottom/>
      <diagonal/>
    </border>
    <border>
      <left style="medium">
        <color indexed="64"/>
      </left>
      <right style="thin">
        <color rgb="FFAAB7C4"/>
      </right>
      <top style="thin">
        <color rgb="FFD9E2F3"/>
      </top>
      <bottom style="thin">
        <color indexed="64"/>
      </bottom>
      <diagonal/>
    </border>
    <border>
      <left style="medium">
        <color indexed="64"/>
      </left>
      <right style="thin">
        <color rgb="FFAAB7C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7F8C8D"/>
      </top>
      <bottom/>
      <diagonal/>
    </border>
    <border>
      <left style="medium">
        <color indexed="64"/>
      </left>
      <right/>
      <top style="thin">
        <color rgb="FFB4C7DC"/>
      </top>
      <bottom/>
      <diagonal/>
    </border>
    <border>
      <left style="thin">
        <color indexed="64"/>
      </left>
      <right style="medium">
        <color indexed="64"/>
      </right>
      <top style="thin">
        <color rgb="FFB4C7DC"/>
      </top>
      <bottom/>
      <diagonal/>
    </border>
    <border>
      <left style="medium">
        <color indexed="64"/>
      </left>
      <right/>
      <top style="thin">
        <color rgb="FFB4C7DC"/>
      </top>
      <bottom style="medium">
        <color indexed="64"/>
      </bottom>
      <diagonal/>
    </border>
    <border>
      <left/>
      <right style="thin">
        <color indexed="64"/>
      </right>
      <top style="thin">
        <color rgb="FFB4C7DC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B4C7DC"/>
      </top>
      <bottom style="medium">
        <color indexed="64"/>
      </bottom>
      <diagonal/>
    </border>
    <border>
      <left style="thin">
        <color rgb="FFAFC7DD"/>
      </left>
      <right style="thin">
        <color rgb="FFAFC7DD"/>
      </right>
      <top style="thin">
        <color rgb="FFAFC7DD"/>
      </top>
      <bottom style="thin">
        <color rgb="FFAFC7DD"/>
      </bottom>
      <diagonal/>
    </border>
    <border>
      <left style="thin">
        <color rgb="FFAFC7DD"/>
      </left>
      <right style="thin">
        <color rgb="FFAFC7DD"/>
      </right>
      <top style="thin">
        <color rgb="FFAFC7DD"/>
      </top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4C6E7"/>
      </left>
      <right/>
      <top style="thin">
        <color rgb="FFB4C6E7"/>
      </top>
      <bottom style="thin">
        <color rgb="FFB4C6E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medium">
        <color indexed="64"/>
      </left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medium">
        <color indexed="64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/>
      <right style="thin">
        <color rgb="FF5B9BD5"/>
      </right>
      <top style="thin">
        <color rgb="FF5B9BD5"/>
      </top>
      <bottom style="thin">
        <color rgb="FF5B9BD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rgb="FFAAB7C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5B9BD5"/>
      </bottom>
      <diagonal/>
    </border>
    <border>
      <left/>
      <right/>
      <top style="thin">
        <color indexed="64"/>
      </top>
      <bottom style="thin">
        <color rgb="FF5B9BD5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5" fillId="4" borderId="30" xfId="0" applyFont="1" applyFill="1" applyBorder="1" applyAlignment="1">
      <alignment horizontal="left" vertical="center"/>
    </xf>
    <xf numFmtId="0" fontId="5" fillId="4" borderId="30" xfId="0" applyFont="1" applyFill="1" applyBorder="1" applyAlignment="1">
      <alignment horizontal="center" vertical="center"/>
    </xf>
    <xf numFmtId="0" fontId="5" fillId="9" borderId="30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/>
    </xf>
    <xf numFmtId="0" fontId="5" fillId="4" borderId="32" xfId="0" applyFont="1" applyFill="1" applyBorder="1" applyAlignment="1">
      <alignment horizontal="center" vertical="center"/>
    </xf>
    <xf numFmtId="166" fontId="5" fillId="4" borderId="30" xfId="0" applyNumberFormat="1" applyFont="1" applyFill="1" applyBorder="1" applyAlignment="1">
      <alignment horizontal="center" vertical="center"/>
    </xf>
    <xf numFmtId="166" fontId="5" fillId="9" borderId="30" xfId="0" applyNumberFormat="1" applyFont="1" applyFill="1" applyBorder="1" applyAlignment="1">
      <alignment horizontal="center" vertical="center"/>
    </xf>
    <xf numFmtId="166" fontId="5" fillId="9" borderId="31" xfId="0" applyNumberFormat="1" applyFont="1" applyFill="1" applyBorder="1" applyAlignment="1">
      <alignment horizontal="center" vertical="center"/>
    </xf>
    <xf numFmtId="166" fontId="5" fillId="4" borderId="32" xfId="0" applyNumberFormat="1" applyFont="1" applyFill="1" applyBorder="1" applyAlignment="1">
      <alignment horizontal="center" vertical="center"/>
    </xf>
    <xf numFmtId="0" fontId="5" fillId="9" borderId="32" xfId="0" applyFont="1" applyFill="1" applyBorder="1" applyAlignment="1">
      <alignment horizontal="center" vertical="center"/>
    </xf>
    <xf numFmtId="166" fontId="5" fillId="9" borderId="32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8" fillId="0" borderId="0" xfId="0" applyFont="1"/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9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3" fillId="3" borderId="1" xfId="0" applyFont="1" applyFill="1" applyBorder="1"/>
    <xf numFmtId="0" fontId="9" fillId="0" borderId="4" xfId="0" applyFont="1" applyBorder="1"/>
    <xf numFmtId="0" fontId="9" fillId="0" borderId="1" xfId="0" applyFont="1" applyBorder="1"/>
    <xf numFmtId="0" fontId="8" fillId="0" borderId="1" xfId="0" applyFont="1" applyBorder="1"/>
    <xf numFmtId="0" fontId="2" fillId="6" borderId="32" xfId="0" applyFont="1" applyFill="1" applyBorder="1" applyAlignment="1">
      <alignment horizontal="center" vertical="center"/>
    </xf>
    <xf numFmtId="0" fontId="14" fillId="6" borderId="32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vertical="center"/>
    </xf>
    <xf numFmtId="0" fontId="16" fillId="3" borderId="32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vertical="center"/>
    </xf>
    <xf numFmtId="166" fontId="16" fillId="3" borderId="32" xfId="0" applyNumberFormat="1" applyFont="1" applyFill="1" applyBorder="1" applyAlignment="1">
      <alignment horizontal="right" vertical="center"/>
    </xf>
    <xf numFmtId="0" fontId="16" fillId="3" borderId="32" xfId="0" applyFont="1" applyFill="1" applyBorder="1" applyAlignment="1">
      <alignment horizontal="left" vertical="center"/>
    </xf>
    <xf numFmtId="0" fontId="17" fillId="3" borderId="32" xfId="0" applyFont="1" applyFill="1" applyBorder="1" applyAlignment="1">
      <alignment horizontal="center" vertical="center"/>
    </xf>
    <xf numFmtId="166" fontId="17" fillId="3" borderId="32" xfId="0" applyNumberFormat="1" applyFont="1" applyFill="1" applyBorder="1" applyAlignment="1">
      <alignment horizontal="right" vertical="center"/>
    </xf>
    <xf numFmtId="0" fontId="8" fillId="0" borderId="33" xfId="0" applyFont="1" applyBorder="1"/>
    <xf numFmtId="0" fontId="8" fillId="3" borderId="4" xfId="0" applyFont="1" applyFill="1" applyBorder="1"/>
    <xf numFmtId="165" fontId="10" fillId="3" borderId="1" xfId="0" applyNumberFormat="1" applyFont="1" applyFill="1" applyBorder="1"/>
    <xf numFmtId="6" fontId="5" fillId="9" borderId="32" xfId="0" applyNumberFormat="1" applyFont="1" applyFill="1" applyBorder="1" applyAlignment="1">
      <alignment horizontal="center" vertical="center"/>
    </xf>
    <xf numFmtId="0" fontId="5" fillId="9" borderId="30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166" fontId="21" fillId="8" borderId="26" xfId="0" applyNumberFormat="1" applyFont="1" applyFill="1" applyBorder="1" applyAlignment="1">
      <alignment horizontal="center" vertical="center"/>
    </xf>
    <xf numFmtId="166" fontId="23" fillId="6" borderId="29" xfId="0" applyNumberFormat="1" applyFont="1" applyFill="1" applyBorder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166" fontId="24" fillId="7" borderId="0" xfId="0" applyNumberFormat="1" applyFont="1" applyFill="1" applyAlignment="1">
      <alignment horizontal="center" vertical="center"/>
    </xf>
    <xf numFmtId="166" fontId="25" fillId="7" borderId="33" xfId="0" applyNumberFormat="1" applyFont="1" applyFill="1" applyBorder="1" applyAlignment="1">
      <alignment horizontal="center" vertical="center"/>
    </xf>
    <xf numFmtId="0" fontId="27" fillId="7" borderId="22" xfId="0" applyFont="1" applyFill="1" applyBorder="1" applyAlignment="1">
      <alignment horizontal="center" vertical="center"/>
    </xf>
    <xf numFmtId="0" fontId="27" fillId="7" borderId="23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wrapText="1"/>
    </xf>
    <xf numFmtId="0" fontId="10" fillId="3" borderId="44" xfId="0" applyFont="1" applyFill="1" applyBorder="1" applyAlignment="1">
      <alignment horizontal="center"/>
    </xf>
    <xf numFmtId="0" fontId="8" fillId="3" borderId="44" xfId="0" applyFont="1" applyFill="1" applyBorder="1"/>
    <xf numFmtId="0" fontId="27" fillId="7" borderId="46" xfId="0" applyFont="1" applyFill="1" applyBorder="1" applyAlignment="1">
      <alignment horizontal="center" vertical="center"/>
    </xf>
    <xf numFmtId="166" fontId="21" fillId="8" borderId="47" xfId="0" applyNumberFormat="1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 wrapText="1"/>
    </xf>
    <xf numFmtId="0" fontId="2" fillId="13" borderId="44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/>
    </xf>
    <xf numFmtId="0" fontId="18" fillId="3" borderId="3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15" fillId="7" borderId="32" xfId="0" applyFont="1" applyFill="1" applyBorder="1" applyAlignment="1">
      <alignment horizontal="center" vertical="center"/>
    </xf>
    <xf numFmtId="166" fontId="15" fillId="7" borderId="32" xfId="0" applyNumberFormat="1" applyFont="1" applyFill="1" applyBorder="1" applyAlignment="1">
      <alignment horizontal="center" vertical="center"/>
    </xf>
    <xf numFmtId="0" fontId="28" fillId="12" borderId="40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30" fillId="10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28" fillId="12" borderId="41" xfId="0" applyFont="1" applyFill="1" applyBorder="1" applyAlignment="1">
      <alignment horizontal="center" vertical="center" wrapText="1"/>
    </xf>
    <xf numFmtId="0" fontId="28" fillId="12" borderId="40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26" fillId="4" borderId="37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26" fillId="4" borderId="39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20" fillId="9" borderId="25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horizontal="center" vertical="center"/>
    </xf>
    <xf numFmtId="0" fontId="22" fillId="5" borderId="27" xfId="0" applyFont="1" applyFill="1" applyBorder="1" applyAlignment="1">
      <alignment horizontal="center" vertical="center"/>
    </xf>
    <xf numFmtId="0" fontId="22" fillId="5" borderId="2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20" fillId="9" borderId="15" xfId="0" applyFont="1" applyFill="1" applyBorder="1" applyAlignment="1">
      <alignment horizontal="center" vertical="center"/>
    </xf>
    <xf numFmtId="0" fontId="20" fillId="9" borderId="4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29" fillId="12" borderId="41" xfId="0" applyFont="1" applyFill="1" applyBorder="1" applyAlignment="1">
      <alignment horizontal="center" vertical="center" wrapText="1"/>
    </xf>
    <xf numFmtId="0" fontId="29" fillId="12" borderId="40" xfId="0" applyFont="1" applyFill="1" applyBorder="1" applyAlignment="1">
      <alignment horizontal="center" vertical="center" wrapText="1"/>
    </xf>
    <xf numFmtId="0" fontId="29" fillId="12" borderId="42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31" fillId="5" borderId="11" xfId="0" applyFont="1" applyFill="1" applyBorder="1" applyAlignment="1">
      <alignment horizontal="center" vertical="center"/>
    </xf>
    <xf numFmtId="0" fontId="31" fillId="5" borderId="12" xfId="0" applyFont="1" applyFill="1" applyBorder="1" applyAlignment="1">
      <alignment horizontal="center" vertical="center"/>
    </xf>
    <xf numFmtId="0" fontId="32" fillId="6" borderId="13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/>
    </xf>
    <xf numFmtId="0" fontId="32" fillId="6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887012</xdr:colOff>
      <xdr:row>2</xdr:row>
      <xdr:rowOff>47096</xdr:rowOff>
    </xdr:from>
    <xdr:to>
      <xdr:col>2</xdr:col>
      <xdr:colOff>677333</xdr:colOff>
      <xdr:row>6</xdr:row>
      <xdr:rowOff>264584</xdr:rowOff>
    </xdr:to>
    <xdr:pic>
      <xdr:nvPicPr>
        <xdr:cNvPr id="3" name="Picture 2" descr="Midlands Regional Council Logo">
          <a:extLst>
            <a:ext uri="{FF2B5EF4-FFF2-40B4-BE49-F238E27FC236}">
              <a16:creationId xmlns:a16="http://schemas.microsoft.com/office/drawing/2014/main" id="{3EF755F3-A6C0-A3C9-2856-A3F3C80F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0012" y="1264179"/>
          <a:ext cx="5886321" cy="165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EB9F-2A2F-A342-B5A4-B2B2FF447DF4}">
  <sheetPr>
    <pageSetUpPr autoPageBreaks="0"/>
  </sheetPr>
  <dimension ref="A1:C23"/>
  <sheetViews>
    <sheetView showGridLines="0" tabSelected="1" zoomScale="60" zoomScaleNormal="60" workbookViewId="0">
      <selection sqref="A1:C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" defaultRowHeight="15.5" x14ac:dyDescent="0.35"/>
  <cols>
    <col min="1" max="1" width="31.6640625" customWidth="1"/>
    <col min="2" max="2" width="80" customWidth="1"/>
    <col min="3" max="3" width="54.75" customWidth="1"/>
  </cols>
  <sheetData>
    <row r="1" spans="1:3" ht="64.5" customHeight="1" x14ac:dyDescent="0.35">
      <c r="A1" s="111" t="s">
        <v>130</v>
      </c>
      <c r="B1" s="112"/>
      <c r="C1" s="113"/>
    </row>
    <row r="2" spans="1:3" ht="32" customHeight="1" x14ac:dyDescent="0.35">
      <c r="A2" s="114" t="s">
        <v>4</v>
      </c>
      <c r="B2" s="115"/>
      <c r="C2" s="116"/>
    </row>
    <row r="3" spans="1:3" ht="28" customHeight="1" x14ac:dyDescent="0.35">
      <c r="A3" s="102"/>
      <c r="B3" s="103"/>
      <c r="C3" s="104"/>
    </row>
    <row r="4" spans="1:3" ht="28" customHeight="1" x14ac:dyDescent="0.35">
      <c r="A4" s="105"/>
      <c r="B4" s="106"/>
      <c r="C4" s="107"/>
    </row>
    <row r="5" spans="1:3" ht="28" customHeight="1" x14ac:dyDescent="0.35">
      <c r="A5" s="105"/>
      <c r="B5" s="106"/>
      <c r="C5" s="107"/>
    </row>
    <row r="6" spans="1:3" ht="28" customHeight="1" x14ac:dyDescent="0.35">
      <c r="A6" s="105"/>
      <c r="B6" s="106"/>
      <c r="C6" s="107"/>
    </row>
    <row r="7" spans="1:3" ht="28" customHeight="1" x14ac:dyDescent="0.35">
      <c r="A7" s="108"/>
      <c r="B7" s="109"/>
      <c r="C7" s="110"/>
    </row>
    <row r="8" spans="1:3" ht="32" customHeight="1" x14ac:dyDescent="0.35">
      <c r="A8" s="79" t="s">
        <v>76</v>
      </c>
      <c r="B8" s="80"/>
      <c r="C8" s="81"/>
    </row>
    <row r="9" spans="1:3" ht="42" customHeight="1" x14ac:dyDescent="0.35">
      <c r="A9" s="76" t="s">
        <v>57</v>
      </c>
      <c r="B9" s="77"/>
      <c r="C9" s="78"/>
    </row>
    <row r="10" spans="1:3" ht="42" customHeight="1" x14ac:dyDescent="0.35">
      <c r="A10" s="76" t="s">
        <v>5</v>
      </c>
      <c r="B10" s="77"/>
      <c r="C10" s="78"/>
    </row>
    <row r="11" spans="1:3" ht="42" customHeight="1" x14ac:dyDescent="0.35">
      <c r="A11" s="76" t="s">
        <v>61</v>
      </c>
      <c r="B11" s="77"/>
      <c r="C11" s="78"/>
    </row>
    <row r="12" spans="1:3" ht="42" customHeight="1" x14ac:dyDescent="0.35">
      <c r="A12" s="76" t="s">
        <v>140</v>
      </c>
      <c r="B12" s="77"/>
      <c r="C12" s="78"/>
    </row>
    <row r="13" spans="1:3" ht="42" customHeight="1" x14ac:dyDescent="0.35">
      <c r="A13" s="76" t="s">
        <v>141</v>
      </c>
      <c r="B13" s="77"/>
      <c r="C13" s="78"/>
    </row>
    <row r="14" spans="1:3" ht="42" customHeight="1" x14ac:dyDescent="0.35">
      <c r="A14" s="76" t="s">
        <v>142</v>
      </c>
      <c r="B14" s="77"/>
      <c r="C14" s="78"/>
    </row>
    <row r="15" spans="1:3" ht="42" customHeight="1" x14ac:dyDescent="0.35">
      <c r="A15" s="76" t="s">
        <v>146</v>
      </c>
      <c r="B15" s="77"/>
      <c r="C15" s="78"/>
    </row>
    <row r="16" spans="1:3" ht="30" customHeight="1" x14ac:dyDescent="0.4">
      <c r="A16" s="49" t="s">
        <v>0</v>
      </c>
      <c r="B16" s="86"/>
      <c r="C16" s="87"/>
    </row>
    <row r="17" spans="1:3" ht="30" customHeight="1" x14ac:dyDescent="0.4">
      <c r="A17" s="50" t="s">
        <v>1</v>
      </c>
      <c r="B17" s="88"/>
      <c r="C17" s="89"/>
    </row>
    <row r="18" spans="1:3" ht="30" customHeight="1" x14ac:dyDescent="0.4">
      <c r="A18" s="50" t="s">
        <v>3</v>
      </c>
      <c r="B18" s="88"/>
      <c r="C18" s="89"/>
    </row>
    <row r="19" spans="1:3" ht="30" customHeight="1" x14ac:dyDescent="0.4">
      <c r="A19" s="55" t="s">
        <v>2</v>
      </c>
      <c r="B19" s="88"/>
      <c r="C19" s="89"/>
    </row>
    <row r="20" spans="1:3" ht="29" customHeight="1" x14ac:dyDescent="0.35">
      <c r="A20" s="90" t="s">
        <v>132</v>
      </c>
      <c r="B20" s="91"/>
      <c r="C20" s="56">
        <f>'Mini''s to Under 9'!G46</f>
        <v>0</v>
      </c>
    </row>
    <row r="21" spans="1:3" ht="29" customHeight="1" x14ac:dyDescent="0.35">
      <c r="A21" s="82" t="s">
        <v>38</v>
      </c>
      <c r="B21" s="83"/>
      <c r="C21" s="44">
        <f>'Qualifying Ages'!J46</f>
        <v>0</v>
      </c>
    </row>
    <row r="22" spans="1:3" ht="29" customHeight="1" x14ac:dyDescent="0.35">
      <c r="A22" s="82" t="s">
        <v>39</v>
      </c>
      <c r="B22" s="83"/>
      <c r="C22" s="44">
        <f>Teams!D31</f>
        <v>0</v>
      </c>
    </row>
    <row r="23" spans="1:3" ht="36" customHeight="1" thickBot="1" x14ac:dyDescent="0.4">
      <c r="A23" s="84" t="s">
        <v>60</v>
      </c>
      <c r="B23" s="85"/>
      <c r="C23" s="45">
        <f>SUM(C20:C22)</f>
        <v>0</v>
      </c>
    </row>
  </sheetData>
  <mergeCells count="19">
    <mergeCell ref="A21:B21"/>
    <mergeCell ref="A22:B22"/>
    <mergeCell ref="A23:B23"/>
    <mergeCell ref="B16:C16"/>
    <mergeCell ref="B17:C17"/>
    <mergeCell ref="B18:C18"/>
    <mergeCell ref="B19:C19"/>
    <mergeCell ref="A20:B20"/>
    <mergeCell ref="A11:C11"/>
    <mergeCell ref="A12:C12"/>
    <mergeCell ref="A14:C14"/>
    <mergeCell ref="A15:C15"/>
    <mergeCell ref="A1:C1"/>
    <mergeCell ref="A2:C2"/>
    <mergeCell ref="A8:C8"/>
    <mergeCell ref="A9:C9"/>
    <mergeCell ref="A10:C10"/>
    <mergeCell ref="A13:C13"/>
    <mergeCell ref="A3:C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F1ED-A27D-4140-9A7C-47B27253A421}">
  <sheetPr>
    <pageSetUpPr autoPageBreaks="0"/>
  </sheetPr>
  <dimension ref="A1:W46"/>
  <sheetViews>
    <sheetView showGridLines="0" zoomScale="98" zoomScaleNormal="98" workbookViewId="0">
      <selection activeCell="A4" sqref="A4:G6"/>
    </sheetView>
  </sheetViews>
  <sheetFormatPr defaultColWidth="11" defaultRowHeight="15.5" x14ac:dyDescent="0.35"/>
  <cols>
    <col min="1" max="1" width="20" customWidth="1"/>
    <col min="2" max="2" width="31.6640625" customWidth="1"/>
    <col min="3" max="3" width="13" style="1" customWidth="1"/>
    <col min="4" max="4" width="15.33203125" style="1" customWidth="1"/>
    <col min="5" max="5" width="28.33203125" customWidth="1"/>
    <col min="6" max="6" width="15.9140625" customWidth="1"/>
    <col min="7" max="7" width="17.5" customWidth="1"/>
    <col min="8" max="9" width="33.33203125" hidden="1" customWidth="1"/>
    <col min="10" max="10" width="8.6640625" hidden="1" customWidth="1"/>
    <col min="11" max="11" width="7.33203125" hidden="1" customWidth="1"/>
    <col min="12" max="12" width="14" hidden="1" customWidth="1"/>
    <col min="13" max="13" width="32.58203125" hidden="1" customWidth="1"/>
    <col min="14" max="14" width="10.4140625" hidden="1" customWidth="1"/>
    <col min="15" max="16" width="8.1640625" hidden="1" customWidth="1"/>
    <col min="17" max="17" width="21.9140625" hidden="1" customWidth="1"/>
    <col min="18" max="18" width="21.58203125" hidden="1" customWidth="1"/>
    <col min="19" max="19" width="27.25" hidden="1" customWidth="1"/>
    <col min="20" max="20" width="23.75" hidden="1" customWidth="1"/>
    <col min="21" max="21" width="25.08203125" hidden="1" customWidth="1"/>
    <col min="22" max="22" width="24.25" hidden="1" customWidth="1"/>
    <col min="23" max="23" width="25.08203125" hidden="1" customWidth="1"/>
    <col min="24" max="24" width="0" hidden="1" customWidth="1"/>
  </cols>
  <sheetData>
    <row r="1" spans="1:23" ht="42.75" customHeight="1" x14ac:dyDescent="0.35">
      <c r="A1" s="72" t="s">
        <v>131</v>
      </c>
      <c r="B1" s="72"/>
      <c r="C1" s="72"/>
      <c r="D1" s="72"/>
      <c r="E1" s="72"/>
      <c r="F1" s="72"/>
      <c r="G1" s="72"/>
      <c r="H1" s="16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66" customHeight="1" x14ac:dyDescent="0.35">
      <c r="A2" s="73" t="s">
        <v>143</v>
      </c>
      <c r="B2" s="74"/>
      <c r="C2" s="74"/>
      <c r="D2" s="74"/>
      <c r="E2" s="74"/>
      <c r="F2" s="74"/>
      <c r="G2" s="75"/>
      <c r="H2" s="16"/>
      <c r="I2" s="18"/>
      <c r="J2" s="18"/>
      <c r="K2" s="19"/>
      <c r="L2" s="18"/>
      <c r="M2" s="18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30" customHeight="1" x14ac:dyDescent="0.35">
      <c r="A3" s="15" t="s">
        <v>20</v>
      </c>
      <c r="B3" s="15" t="s">
        <v>78</v>
      </c>
      <c r="C3" s="15" t="s">
        <v>94</v>
      </c>
      <c r="D3" s="15" t="s">
        <v>95</v>
      </c>
      <c r="E3" s="15" t="s">
        <v>79</v>
      </c>
      <c r="F3" s="15" t="s">
        <v>80</v>
      </c>
      <c r="G3" s="57" t="s">
        <v>92</v>
      </c>
      <c r="H3" s="18"/>
      <c r="I3" s="18"/>
      <c r="J3" s="19"/>
      <c r="K3" s="17"/>
      <c r="L3" s="18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x14ac:dyDescent="0.35">
      <c r="A4" s="4"/>
      <c r="B4" s="42"/>
      <c r="C4" s="4"/>
      <c r="D4" s="4"/>
      <c r="E4" s="42"/>
      <c r="F4" s="9"/>
      <c r="G4" s="9"/>
      <c r="H4" s="18"/>
      <c r="I4" s="18"/>
      <c r="J4" s="19"/>
      <c r="K4" s="17"/>
      <c r="L4" s="18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x14ac:dyDescent="0.35">
      <c r="A5" s="5"/>
      <c r="B5" s="41"/>
      <c r="C5" s="5"/>
      <c r="D5" s="5"/>
      <c r="E5" s="41"/>
      <c r="F5" s="10"/>
      <c r="G5" s="10"/>
      <c r="H5" s="18"/>
      <c r="I5" s="18"/>
      <c r="J5" s="19"/>
      <c r="K5" s="17"/>
      <c r="L5" s="18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x14ac:dyDescent="0.35">
      <c r="A6" s="4"/>
      <c r="B6" s="42"/>
      <c r="C6" s="4"/>
      <c r="D6" s="4"/>
      <c r="E6" s="42"/>
      <c r="F6" s="9"/>
      <c r="G6" s="9"/>
      <c r="H6" s="18"/>
      <c r="I6" s="18"/>
      <c r="J6" s="19"/>
      <c r="K6" s="17"/>
      <c r="L6" s="18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x14ac:dyDescent="0.35">
      <c r="A7" s="5"/>
      <c r="B7" s="41"/>
      <c r="C7" s="5"/>
      <c r="D7" s="5"/>
      <c r="E7" s="41"/>
      <c r="F7" s="10" t="str">
        <f>IF(G7="Apply",160,IF(G7="Already Applied",0,IF(B7="","",IFERROR(VLOOKUP(B7,'Support Data'!$B$2:$D$9,3,FALSE),""))))</f>
        <v/>
      </c>
      <c r="G7" s="10"/>
      <c r="H7" s="18"/>
      <c r="I7" s="18"/>
      <c r="J7" s="19"/>
      <c r="K7" s="17"/>
      <c r="L7" s="18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x14ac:dyDescent="0.35">
      <c r="A8" s="4"/>
      <c r="B8" s="42"/>
      <c r="C8" s="4"/>
      <c r="D8" s="4"/>
      <c r="E8" s="42"/>
      <c r="F8" s="9" t="str">
        <f>IF(G8="Apply",160,IF(G8="Already Applied",0,IF(B8="","",IFERROR(VLOOKUP(B8,'Support Data'!$B$2:$D$9,3,FALSE),""))))</f>
        <v/>
      </c>
      <c r="G8" s="9"/>
      <c r="H8" s="18"/>
      <c r="I8" s="18"/>
      <c r="J8" s="19"/>
      <c r="K8" s="17"/>
      <c r="L8" s="18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x14ac:dyDescent="0.35">
      <c r="A9" s="5"/>
      <c r="B9" s="41"/>
      <c r="C9" s="5"/>
      <c r="D9" s="5"/>
      <c r="E9" s="41"/>
      <c r="F9" s="10" t="str">
        <f>IF(G9="Apply",160,IF(G9="Already Applied",0,IF(B9="","",IFERROR(VLOOKUP(B9,'Support Data'!$B$2:$D$9,3,FALSE),""))))</f>
        <v/>
      </c>
      <c r="G9" s="10"/>
      <c r="H9" s="18"/>
      <c r="I9" s="18"/>
      <c r="J9" s="19"/>
      <c r="K9" s="17"/>
      <c r="L9" s="18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x14ac:dyDescent="0.35">
      <c r="A10" s="4"/>
      <c r="B10" s="42"/>
      <c r="C10" s="4"/>
      <c r="D10" s="4"/>
      <c r="E10" s="42"/>
      <c r="F10" s="9" t="str">
        <f>IF(G10="Apply",160,IF(G10="Already Applied",0,IF(B10="","",IFERROR(VLOOKUP(B10,'Support Data'!$B$2:$D$9,3,FALSE),""))))</f>
        <v/>
      </c>
      <c r="G10" s="9"/>
      <c r="H10" s="20"/>
      <c r="I10" s="20"/>
      <c r="J10" s="20"/>
      <c r="K10" s="20"/>
      <c r="L10" s="20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x14ac:dyDescent="0.35">
      <c r="A11" s="5"/>
      <c r="B11" s="41"/>
      <c r="C11" s="5"/>
      <c r="D11" s="5"/>
      <c r="E11" s="41"/>
      <c r="F11" s="10" t="str">
        <f>IF(G11="Apply",160,IF(G11="Already Applied",0,IF(B11="","",IFERROR(VLOOKUP(B11,'Support Data'!$B$2:$D$9,3,FALSE),""))))</f>
        <v/>
      </c>
      <c r="G11" s="10"/>
      <c r="H11" s="71"/>
      <c r="I11" s="71"/>
      <c r="J11" s="71"/>
      <c r="K11" s="71"/>
      <c r="L11" s="71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x14ac:dyDescent="0.35">
      <c r="A12" s="4"/>
      <c r="B12" s="42"/>
      <c r="C12" s="4"/>
      <c r="D12" s="4"/>
      <c r="E12" s="42"/>
      <c r="F12" s="9" t="str">
        <f>IF(G12="Apply",160,IF(G12="Already Applied",0,IF(B12="","",IFERROR(VLOOKUP(B12,'Support Data'!$B$2:$D$9,3,FALSE),""))))</f>
        <v/>
      </c>
      <c r="G12" s="9"/>
      <c r="H12" s="20"/>
      <c r="I12" s="20"/>
      <c r="J12" s="20"/>
      <c r="K12" s="20"/>
      <c r="L12" s="20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x14ac:dyDescent="0.35">
      <c r="A13" s="5"/>
      <c r="B13" s="41"/>
      <c r="C13" s="5"/>
      <c r="D13" s="5"/>
      <c r="E13" s="41"/>
      <c r="F13" s="10" t="str">
        <f>IF(G13="Apply",160,IF(G13="Already Applied",0,IF(B13="","",IFERROR(VLOOKUP(B13,'Support Data'!$B$2:$D$9,3,FALSE),""))))</f>
        <v/>
      </c>
      <c r="G13" s="10"/>
      <c r="H13" s="21"/>
      <c r="I13" s="21"/>
      <c r="J13" s="20"/>
      <c r="K13" s="20"/>
      <c r="L13" s="20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x14ac:dyDescent="0.35">
      <c r="A14" s="4"/>
      <c r="B14" s="42"/>
      <c r="C14" s="4"/>
      <c r="D14" s="4"/>
      <c r="E14" s="42"/>
      <c r="F14" s="9" t="str">
        <f>IF(G14="Apply",160,IF(G14="Already Applied",0,IF(B14="","",IFERROR(VLOOKUP(B14,'Support Data'!$B$2:$D$9,3,FALSE),""))))</f>
        <v/>
      </c>
      <c r="G14" s="9"/>
      <c r="H14" s="20"/>
      <c r="I14" s="20"/>
      <c r="J14" s="20"/>
      <c r="K14" s="20"/>
      <c r="L14" s="20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x14ac:dyDescent="0.35">
      <c r="A15" s="5"/>
      <c r="B15" s="41"/>
      <c r="C15" s="5"/>
      <c r="D15" s="5"/>
      <c r="E15" s="41"/>
      <c r="F15" s="10" t="str">
        <f>IF(G15="Apply",160,IF(G15="Already Applied",0,IF(B15="","",IFERROR(VLOOKUP(B15,'Support Data'!$B$2:$D$9,3,FALSE),""))))</f>
        <v/>
      </c>
      <c r="G15" s="10"/>
      <c r="H15" s="20"/>
      <c r="I15" s="20"/>
      <c r="J15" s="20"/>
      <c r="K15" s="20"/>
      <c r="L15" s="20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x14ac:dyDescent="0.35">
      <c r="A16" s="4"/>
      <c r="B16" s="42"/>
      <c r="C16" s="4"/>
      <c r="D16" s="4"/>
      <c r="E16" s="42"/>
      <c r="F16" s="9" t="str">
        <f>IF(G16="Apply",160,IF(G16="Already Applied",0,IF(B16="","",IFERROR(VLOOKUP(B16,'Support Data'!$B$2:$D$9,3,FALSE),""))))</f>
        <v/>
      </c>
      <c r="G16" s="9"/>
      <c r="H16" s="20"/>
      <c r="I16" s="20"/>
      <c r="J16" s="20"/>
      <c r="K16" s="20"/>
      <c r="L16" s="20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35">
      <c r="A17" s="5"/>
      <c r="B17" s="41"/>
      <c r="C17" s="5"/>
      <c r="D17" s="5"/>
      <c r="E17" s="41"/>
      <c r="F17" s="10" t="str">
        <f>IF(G17="Apply",160,IF(G17="Already Applied",0,IF(B17="","",IFERROR(VLOOKUP(B17,'Support Data'!$B$2:$D$9,3,FALSE),""))))</f>
        <v/>
      </c>
      <c r="G17" s="1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x14ac:dyDescent="0.35">
      <c r="A18" s="4"/>
      <c r="B18" s="42"/>
      <c r="C18" s="4"/>
      <c r="D18" s="4"/>
      <c r="E18" s="42"/>
      <c r="F18" s="9" t="str">
        <f>IF(G18="Apply",160,IF(G18="Already Applied",0,IF(B18="","",IFERROR(VLOOKUP(B18,'Support Data'!$B$2:$D$9,3,FALSE),""))))</f>
        <v/>
      </c>
      <c r="G18" s="9"/>
      <c r="H18" s="20"/>
      <c r="I18" s="20"/>
      <c r="J18" s="20"/>
      <c r="K18" s="20"/>
      <c r="L18" s="20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x14ac:dyDescent="0.35">
      <c r="A19" s="5"/>
      <c r="B19" s="41"/>
      <c r="C19" s="5"/>
      <c r="D19" s="5"/>
      <c r="E19" s="41"/>
      <c r="F19" s="10" t="str">
        <f>IF(G19="Apply",160,IF(G19="Already Applied",0,IF(B19="","",IFERROR(VLOOKUP(B19,'Support Data'!$B$2:$D$9,3,FALSE),""))))</f>
        <v/>
      </c>
      <c r="G19" s="10"/>
      <c r="H19" s="20"/>
      <c r="I19" s="20"/>
      <c r="J19" s="20"/>
      <c r="K19" s="20"/>
      <c r="L19" s="20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35">
      <c r="A20" s="4"/>
      <c r="B20" s="42"/>
      <c r="C20" s="4"/>
      <c r="D20" s="4"/>
      <c r="E20" s="42"/>
      <c r="F20" s="9" t="str">
        <f>IF(G20="Apply",160,IF(G20="Already Applied",0,IF(B20="","",IFERROR(VLOOKUP(B20,'Support Data'!$B$2:$D$9,3,FALSE),""))))</f>
        <v/>
      </c>
      <c r="G20" s="9"/>
      <c r="H20" s="20"/>
      <c r="I20" s="20"/>
      <c r="J20" s="20"/>
      <c r="K20" s="20"/>
      <c r="L20" s="20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35">
      <c r="A21" s="5"/>
      <c r="B21" s="41"/>
      <c r="C21" s="5"/>
      <c r="D21" s="5"/>
      <c r="E21" s="41"/>
      <c r="F21" s="10" t="str">
        <f>IF(G21="Apply",160,IF(G21="Already Applied",0,IF(B21="","",IFERROR(VLOOKUP(B21,'Support Data'!$B$2:$D$9,3,FALSE),""))))</f>
        <v/>
      </c>
      <c r="G21" s="10"/>
      <c r="H21" s="20"/>
      <c r="I21" s="20"/>
      <c r="J21" s="20"/>
      <c r="K21" s="20"/>
      <c r="L21" s="20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35">
      <c r="A22" s="4"/>
      <c r="B22" s="42"/>
      <c r="C22" s="4"/>
      <c r="D22" s="4"/>
      <c r="E22" s="42"/>
      <c r="F22" s="9" t="str">
        <f>IF(G22="Apply",160,IF(G22="Already Applied",0,IF(B22="","",IFERROR(VLOOKUP(B22,'Support Data'!$B$2:$D$9,3,FALSE),""))))</f>
        <v/>
      </c>
      <c r="G22" s="9"/>
      <c r="H22" s="20"/>
      <c r="I22" s="20"/>
      <c r="J22" s="20"/>
      <c r="K22" s="20"/>
      <c r="L22" s="20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x14ac:dyDescent="0.35">
      <c r="A23" s="5"/>
      <c r="B23" s="41"/>
      <c r="C23" s="5"/>
      <c r="D23" s="5"/>
      <c r="E23" s="41"/>
      <c r="F23" s="10" t="str">
        <f>IF(G23="Apply",160,IF(G23="Already Applied",0,IF(B23="","",IFERROR(VLOOKUP(B23,'Support Data'!$B$2:$D$9,3,FALSE),""))))</f>
        <v/>
      </c>
      <c r="G23" s="10"/>
      <c r="H23" s="20"/>
      <c r="I23" s="20"/>
      <c r="J23" s="20"/>
      <c r="K23" s="20"/>
      <c r="L23" s="20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x14ac:dyDescent="0.35">
      <c r="A24" s="4"/>
      <c r="B24" s="42"/>
      <c r="C24" s="4"/>
      <c r="D24" s="4"/>
      <c r="E24" s="42"/>
      <c r="F24" s="9" t="str">
        <f>IF(G24="Apply",160,IF(G24="Already Applied",0,IF(B24="","",IFERROR(VLOOKUP(B24,'Support Data'!$B$2:$D$9,3,FALSE),""))))</f>
        <v/>
      </c>
      <c r="G24" s="9"/>
      <c r="H24" s="20"/>
      <c r="I24" s="20"/>
      <c r="J24" s="20"/>
      <c r="K24" s="20"/>
      <c r="L24" s="20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x14ac:dyDescent="0.35">
      <c r="A25" s="5"/>
      <c r="B25" s="41"/>
      <c r="C25" s="5"/>
      <c r="D25" s="5"/>
      <c r="E25" s="41"/>
      <c r="F25" s="10" t="str">
        <f>IF(G25="Apply",160,IF(G25="Already Applied",0,IF(B25="","",IFERROR(VLOOKUP(B25,'Support Data'!$B$2:$D$9,3,FALSE),""))))</f>
        <v/>
      </c>
      <c r="G25" s="10"/>
      <c r="H25" s="20"/>
      <c r="I25" s="20"/>
      <c r="J25" s="20"/>
      <c r="K25" s="20"/>
      <c r="L25" s="20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x14ac:dyDescent="0.35">
      <c r="A26" s="4"/>
      <c r="B26" s="42"/>
      <c r="C26" s="4"/>
      <c r="D26" s="4"/>
      <c r="E26" s="42"/>
      <c r="F26" s="9" t="str">
        <f>IF(G26="Apply",160,IF(G26="Already Applied",0,IF(B26="","",IFERROR(VLOOKUP(B26,'Support Data'!$B$2:$D$9,3,FALSE),""))))</f>
        <v/>
      </c>
      <c r="G26" s="9"/>
      <c r="H26" s="20"/>
      <c r="I26" s="20"/>
      <c r="J26" s="20"/>
      <c r="K26" s="20"/>
      <c r="L26" s="20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x14ac:dyDescent="0.35">
      <c r="A27" s="5"/>
      <c r="B27" s="41"/>
      <c r="C27" s="5"/>
      <c r="D27" s="5"/>
      <c r="E27" s="41"/>
      <c r="F27" s="10" t="str">
        <f>IF(G27="Apply",160,IF(G27="Already Applied",0,IF(B27="","",IFERROR(VLOOKUP(B27,'Support Data'!$B$2:$D$9,3,FALSE),""))))</f>
        <v/>
      </c>
      <c r="G27" s="10"/>
      <c r="H27" s="20"/>
      <c r="I27" s="20"/>
      <c r="J27" s="20"/>
      <c r="K27" s="20"/>
      <c r="L27" s="20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x14ac:dyDescent="0.35">
      <c r="A28" s="4"/>
      <c r="B28" s="42"/>
      <c r="C28" s="4"/>
      <c r="D28" s="4"/>
      <c r="E28" s="42"/>
      <c r="F28" s="9" t="str">
        <f>IF(G28="Apply",160,IF(G28="Already Applied",0,IF(B28="","",IFERROR(VLOOKUP(B28,'Support Data'!$B$2:$D$9,3,FALSE),""))))</f>
        <v/>
      </c>
      <c r="G28" s="9"/>
      <c r="H28" s="20"/>
      <c r="I28" s="20"/>
      <c r="J28" s="20"/>
      <c r="K28" s="20"/>
      <c r="L28" s="20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x14ac:dyDescent="0.35">
      <c r="A29" s="5"/>
      <c r="B29" s="41"/>
      <c r="C29" s="5"/>
      <c r="D29" s="5"/>
      <c r="E29" s="41"/>
      <c r="F29" s="10" t="str">
        <f>IF(G29="Apply",160,IF(G29="Already Applied",0,IF(B29="","",IFERROR(VLOOKUP(B29,'Support Data'!$B$2:$D$9,3,FALSE),""))))</f>
        <v/>
      </c>
      <c r="G29" s="10"/>
      <c r="H29" s="20"/>
      <c r="I29" s="20"/>
      <c r="J29" s="20"/>
      <c r="K29" s="20"/>
      <c r="L29" s="20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x14ac:dyDescent="0.35">
      <c r="A30" s="4"/>
      <c r="B30" s="42"/>
      <c r="C30" s="4"/>
      <c r="D30" s="4"/>
      <c r="E30" s="42"/>
      <c r="F30" s="9" t="str">
        <f>IF(G30="Apply",160,IF(G30="Already Applied",0,IF(B30="","",IFERROR(VLOOKUP(B30,'Support Data'!$B$2:$D$9,3,FALSE),""))))</f>
        <v/>
      </c>
      <c r="G30" s="9"/>
      <c r="H30" s="20"/>
      <c r="I30" s="20"/>
      <c r="J30" s="20"/>
      <c r="K30" s="20"/>
      <c r="L30" s="20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x14ac:dyDescent="0.35">
      <c r="A31" s="5"/>
      <c r="B31" s="41"/>
      <c r="C31" s="5"/>
      <c r="D31" s="5"/>
      <c r="E31" s="41"/>
      <c r="F31" s="10" t="str">
        <f>IF(G31="Apply",160,IF(G31="Already Applied",0,IF(B31="","",IFERROR(VLOOKUP(B31,'Support Data'!$B$2:$D$9,3,FALSE),""))))</f>
        <v/>
      </c>
      <c r="G31" s="10"/>
      <c r="H31" s="20"/>
      <c r="I31" s="20"/>
      <c r="J31" s="20"/>
      <c r="K31" s="20"/>
      <c r="L31" s="20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x14ac:dyDescent="0.35">
      <c r="A32" s="4"/>
      <c r="B32" s="42"/>
      <c r="C32" s="4"/>
      <c r="D32" s="4"/>
      <c r="E32" s="42"/>
      <c r="F32" s="9" t="str">
        <f>IF(G32="Apply",160,IF(G32="Already Applied",0,IF(B32="","",IFERROR(VLOOKUP(B32,'Support Data'!$B$2:$D$9,3,FALSE),""))))</f>
        <v/>
      </c>
      <c r="G32" s="9"/>
      <c r="H32" s="20"/>
      <c r="I32" s="20"/>
      <c r="J32" s="20"/>
      <c r="K32" s="20"/>
      <c r="L32" s="20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35">
      <c r="A33" s="5"/>
      <c r="B33" s="41"/>
      <c r="C33" s="5"/>
      <c r="D33" s="5"/>
      <c r="E33" s="43"/>
      <c r="F33" s="10" t="str">
        <f>IF(G33="Apply",160,IF(G33="Already Applied",0,IF(B33="","",IFERROR(VLOOKUP(B33,'Support Data'!$B$2:$D$9,3,FALSE),""))))</f>
        <v/>
      </c>
      <c r="G33" s="11"/>
      <c r="H33" s="20"/>
      <c r="I33" s="20"/>
      <c r="J33" s="20"/>
      <c r="K33" s="20"/>
      <c r="L33" s="20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21" customHeight="1" x14ac:dyDescent="0.35">
      <c r="A34" s="4"/>
      <c r="B34" s="42"/>
      <c r="C34" s="4"/>
      <c r="D34" s="4"/>
      <c r="E34" s="42"/>
      <c r="F34" s="9" t="str">
        <f>IF(G34="Apply",160,IF(G34="Already Applied",0,IF(B34="","",IFERROR(VLOOKUP(B34,'Support Data'!$B$2:$D$9,3,FALSE),""))))</f>
        <v/>
      </c>
      <c r="G34" s="9"/>
      <c r="H34" s="20"/>
      <c r="I34" s="20"/>
      <c r="J34" s="20"/>
      <c r="K34" s="20"/>
      <c r="L34" s="20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35">
      <c r="A35" s="5"/>
      <c r="B35" s="41"/>
      <c r="C35" s="5"/>
      <c r="D35" s="5"/>
      <c r="E35" s="43"/>
      <c r="F35" s="10" t="str">
        <f>IF(G35="Apply",160,IF(G35="Already Applied",0,IF(B35="","",IFERROR(VLOOKUP(B35,'Support Data'!$B$2:$D$9,3,FALSE),""))))</f>
        <v/>
      </c>
      <c r="G35" s="11"/>
    </row>
    <row r="36" spans="1:23" x14ac:dyDescent="0.35">
      <c r="A36" s="4"/>
      <c r="B36" s="42"/>
      <c r="C36" s="4"/>
      <c r="D36" s="4"/>
      <c r="E36" s="42"/>
      <c r="F36" s="9" t="str">
        <f>IF(G36="Apply",160,IF(G36="Already Applied",0,IF(B36="","",IFERROR(VLOOKUP(B36,'Support Data'!$B$2:$D$9,3,FALSE),""))))</f>
        <v/>
      </c>
      <c r="G36" s="9"/>
    </row>
    <row r="37" spans="1:23" x14ac:dyDescent="0.35">
      <c r="A37" s="5"/>
      <c r="B37" s="41"/>
      <c r="C37" s="5"/>
      <c r="D37" s="5"/>
      <c r="E37" s="43"/>
      <c r="F37" s="10" t="str">
        <f>IF(G37="Apply",160,IF(G37="Already Applied",0,IF(B37="","",IFERROR(VLOOKUP(B37,'Support Data'!$B$2:$D$9,3,FALSE),""))))</f>
        <v/>
      </c>
      <c r="G37" s="11"/>
    </row>
    <row r="38" spans="1:23" x14ac:dyDescent="0.35">
      <c r="A38" s="4"/>
      <c r="B38" s="42"/>
      <c r="C38" s="4"/>
      <c r="D38" s="4"/>
      <c r="E38" s="42"/>
      <c r="F38" s="9" t="str">
        <f>IF(G38="Apply",160,IF(G38="Already Applied",0,IF(B38="","",IFERROR(VLOOKUP(B38,'Support Data'!$B$2:$D$9,3,FALSE),""))))</f>
        <v/>
      </c>
      <c r="G38" s="9"/>
    </row>
    <row r="39" spans="1:23" x14ac:dyDescent="0.35">
      <c r="A39" s="5"/>
      <c r="B39" s="41"/>
      <c r="C39" s="5"/>
      <c r="D39" s="5"/>
      <c r="E39" s="43"/>
      <c r="F39" s="10" t="str">
        <f>IF(G39="Apply",160,IF(G39="Already Applied",0,IF(B39="","",IFERROR(VLOOKUP(B39,'Support Data'!$B$2:$D$9,3,FALSE),""))))</f>
        <v/>
      </c>
      <c r="G39" s="11"/>
    </row>
    <row r="40" spans="1:23" x14ac:dyDescent="0.35">
      <c r="A40" s="4"/>
      <c r="B40" s="42"/>
      <c r="C40" s="4"/>
      <c r="D40" s="4"/>
      <c r="E40" s="42"/>
      <c r="F40" s="9" t="str">
        <f>IF(G40="Apply",160,IF(G40="Already Applied",0,IF(B40="","",IFERROR(VLOOKUP(B40,'Support Data'!$B$2:$D$9,3,FALSE),""))))</f>
        <v/>
      </c>
      <c r="G40" s="9"/>
    </row>
    <row r="41" spans="1:23" x14ac:dyDescent="0.35">
      <c r="A41" s="5"/>
      <c r="B41" s="41"/>
      <c r="C41" s="5"/>
      <c r="D41" s="5"/>
      <c r="E41" s="43"/>
      <c r="F41" s="10" t="str">
        <f>IF(G41="Apply",160,IF(G41="Already Applied",0,IF(B41="","",IFERROR(VLOOKUP(B41,'Support Data'!$B$2:$D$9,3,FALSE),""))))</f>
        <v/>
      </c>
      <c r="G41" s="11"/>
    </row>
    <row r="42" spans="1:23" x14ac:dyDescent="0.35">
      <c r="A42" s="4"/>
      <c r="B42" s="42"/>
      <c r="C42" s="4"/>
      <c r="D42" s="4"/>
      <c r="E42" s="42"/>
      <c r="F42" s="9" t="str">
        <f>IF(G42="Apply",160,IF(G42="Already Applied",0,IF(B42="","",IFERROR(VLOOKUP(B42,'Support Data'!$B$2:$D$9,3,FALSE),""))))</f>
        <v/>
      </c>
      <c r="G42" s="9"/>
    </row>
    <row r="43" spans="1:23" x14ac:dyDescent="0.35">
      <c r="A43" s="5"/>
      <c r="B43" s="41"/>
      <c r="C43" s="5"/>
      <c r="D43" s="5"/>
      <c r="E43" s="43"/>
      <c r="F43" s="10" t="str">
        <f>IF(G43="Apply",160,IF(G43="Already Applied",0,IF(B43="","",IFERROR(VLOOKUP(B43,'Support Data'!$B$2:$D$9,3,FALSE),""))))</f>
        <v/>
      </c>
      <c r="G43" s="11"/>
    </row>
    <row r="44" spans="1:23" x14ac:dyDescent="0.35">
      <c r="A44" s="4"/>
      <c r="B44" s="42"/>
      <c r="C44" s="4"/>
      <c r="D44" s="4"/>
      <c r="E44" s="42"/>
      <c r="F44" s="9" t="str">
        <f>IF(G44="Apply",160,IF(G44="Already Applied",0,IF(B44="","",IFERROR(VLOOKUP(B44,'Support Data'!$B$2:$D$9,3,FALSE),""))))</f>
        <v/>
      </c>
      <c r="G44" s="9"/>
    </row>
    <row r="45" spans="1:23" x14ac:dyDescent="0.35">
      <c r="A45" s="5"/>
      <c r="B45" s="41"/>
      <c r="C45" s="5"/>
      <c r="D45" s="5"/>
      <c r="E45" s="43"/>
      <c r="F45" s="10" t="str">
        <f>IF(G45="Apply",160,IF(G45="Already Applied",0,IF(B45="","",IFERROR(VLOOKUP(B45,'Support Data'!$B$2:$D$9,3,FALSE),""))))</f>
        <v/>
      </c>
      <c r="G45" s="11"/>
    </row>
    <row r="46" spans="1:23" ht="27.4" customHeight="1" x14ac:dyDescent="0.35">
      <c r="A46" s="3"/>
      <c r="B46" s="6"/>
      <c r="C46" s="4"/>
      <c r="D46" s="3"/>
      <c r="E46" s="6"/>
      <c r="F46" s="46" t="s">
        <v>81</v>
      </c>
      <c r="G46" s="47">
        <f>SUM(F4:F45)</f>
        <v>0</v>
      </c>
    </row>
  </sheetData>
  <mergeCells count="3">
    <mergeCell ref="H11:L11"/>
    <mergeCell ref="A1:G1"/>
    <mergeCell ref="A2:G2"/>
  </mergeCells>
  <dataValidations count="5">
    <dataValidation type="list" allowBlank="1" showInputMessage="1" showErrorMessage="1" errorTitle="Select a competition" error="Choose a competition from the dropdown list." sqref="B4:B45" xr:uid="{E4B477C2-A19B-4F2F-8CF4-38F85720DE53}">
      <formula1>SupportMiniAges</formula1>
    </dataValidation>
    <dataValidation type="list" allowBlank="1" showInputMessage="1" showErrorMessage="1" sqref="D4:D45" xr:uid="{ED750089-45B4-4842-845F-3F08B9894C8D}">
      <formula1>OFFSET(SupportMiniSecond,ROW()-4,0,1,2)</formula1>
    </dataValidation>
    <dataValidation type="list" allowBlank="1" showInputMessage="1" showErrorMessage="1" sqref="E4:E45" xr:uid="{3A80DCE6-BB9C-44A4-844F-FC2243A09709}">
      <formula1>OFFSET(SupportMiniTrad,ROW()-4,0,1,7)</formula1>
    </dataValidation>
    <dataValidation type="list" allowBlank="1" showInputMessage="1" showErrorMessage="1" sqref="C4:C45" xr:uid="{EB237BAB-9EAC-4A7F-9CF7-E6C496DB7A70}">
      <formula1>"Easy,Advanced"</formula1>
    </dataValidation>
    <dataValidation type="list" allowBlank="1" showInputMessage="1" showErrorMessage="1" sqref="G5:G45 G4" xr:uid="{0D08DF4E-8684-4B1E-8BFF-C713A0652FE6}">
      <formula1>"Apply,Already Applied"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9DFC-0DF1-604A-84C3-DDAC3DC3643B}">
  <sheetPr>
    <pageSetUpPr autoPageBreaks="0"/>
  </sheetPr>
  <dimension ref="A1:T47"/>
  <sheetViews>
    <sheetView showGridLines="0" zoomScale="80" zoomScaleNormal="80" workbookViewId="0">
      <selection activeCell="H5" sqref="H5"/>
    </sheetView>
  </sheetViews>
  <sheetFormatPr defaultColWidth="11" defaultRowHeight="15.5" x14ac:dyDescent="0.35"/>
  <cols>
    <col min="1" max="1" width="20" customWidth="1"/>
    <col min="2" max="2" width="31.6640625" customWidth="1"/>
    <col min="3" max="3" width="25.83203125" customWidth="1"/>
    <col min="4" max="4" width="13" customWidth="1"/>
    <col min="5" max="5" width="15.33203125" customWidth="1"/>
    <col min="6" max="6" width="28.33203125" customWidth="1"/>
    <col min="7" max="8" width="13" customWidth="1"/>
    <col min="9" max="9" width="16.58203125" customWidth="1"/>
    <col min="10" max="10" width="17.5" customWidth="1"/>
    <col min="11" max="11" width="15" hidden="1" customWidth="1"/>
    <col min="12" max="12" width="19.83203125" style="2" hidden="1" customWidth="1"/>
    <col min="13" max="13" width="9.1640625" style="2" hidden="1" customWidth="1"/>
    <col min="14" max="14" width="11.33203125" style="2" hidden="1" customWidth="1"/>
    <col min="15" max="15" width="18.6640625" style="2" hidden="1" customWidth="1"/>
    <col min="16" max="16" width="25.5" style="2" hidden="1" customWidth="1"/>
    <col min="17" max="17" width="20.6640625" style="2" hidden="1" customWidth="1"/>
    <col min="18" max="18" width="15.33203125" style="2" hidden="1" customWidth="1"/>
    <col min="19" max="26" width="0" hidden="1" customWidth="1"/>
  </cols>
  <sheetData>
    <row r="1" spans="1:20" ht="43.5" customHeight="1" x14ac:dyDescent="0.35">
      <c r="A1" s="72" t="s">
        <v>93</v>
      </c>
      <c r="B1" s="72"/>
      <c r="C1" s="72"/>
      <c r="D1" s="72"/>
      <c r="E1" s="72"/>
      <c r="F1" s="72"/>
      <c r="G1" s="72"/>
      <c r="H1" s="72"/>
      <c r="I1" s="72"/>
      <c r="J1" s="72"/>
      <c r="K1" s="16"/>
      <c r="L1" s="92"/>
      <c r="M1" s="92"/>
      <c r="N1" s="71"/>
      <c r="O1" s="71"/>
      <c r="P1" s="71"/>
      <c r="Q1" s="71"/>
      <c r="R1" s="71"/>
      <c r="S1" s="16"/>
      <c r="T1" s="16"/>
    </row>
    <row r="2" spans="1:20" ht="66" customHeight="1" x14ac:dyDescent="0.35">
      <c r="A2" s="96" t="s">
        <v>143</v>
      </c>
      <c r="B2" s="97"/>
      <c r="C2" s="97"/>
      <c r="D2" s="97"/>
      <c r="E2" s="97"/>
      <c r="F2" s="97"/>
      <c r="G2" s="97"/>
      <c r="H2" s="97"/>
      <c r="I2" s="97"/>
      <c r="J2" s="98"/>
      <c r="K2" s="16"/>
      <c r="L2" s="22"/>
      <c r="M2" s="22"/>
      <c r="N2" s="23"/>
      <c r="O2" s="23"/>
      <c r="P2" s="23"/>
      <c r="Q2" s="23"/>
      <c r="R2" s="23"/>
      <c r="S2" s="16"/>
      <c r="T2" s="16"/>
    </row>
    <row r="3" spans="1:20" ht="30" customHeight="1" x14ac:dyDescent="0.35">
      <c r="A3" s="69" t="s">
        <v>20</v>
      </c>
      <c r="B3" s="69" t="s">
        <v>78</v>
      </c>
      <c r="C3" s="69" t="s">
        <v>124</v>
      </c>
      <c r="D3" s="69" t="s">
        <v>94</v>
      </c>
      <c r="E3" s="69" t="s">
        <v>95</v>
      </c>
      <c r="F3" s="69" t="s">
        <v>96</v>
      </c>
      <c r="G3" s="69" t="s">
        <v>29</v>
      </c>
      <c r="H3" s="69" t="s">
        <v>77</v>
      </c>
      <c r="I3" s="69" t="s">
        <v>80</v>
      </c>
      <c r="J3" s="70" t="s">
        <v>92</v>
      </c>
      <c r="K3" s="16"/>
      <c r="L3" s="18"/>
      <c r="M3" s="18"/>
      <c r="N3" s="71"/>
      <c r="O3" s="71"/>
      <c r="P3" s="71"/>
      <c r="Q3" s="71"/>
      <c r="R3" s="71"/>
      <c r="S3" s="16"/>
      <c r="T3" s="16"/>
    </row>
    <row r="4" spans="1:20" ht="15.75" customHeight="1" x14ac:dyDescent="0.35">
      <c r="A4" s="8"/>
      <c r="B4" s="8"/>
      <c r="C4" s="8"/>
      <c r="D4" s="8"/>
      <c r="E4" s="8"/>
      <c r="F4" s="8"/>
      <c r="G4" s="8"/>
      <c r="H4" s="8"/>
      <c r="I4" s="12" t="str">
        <f>IF(J4="Apply",160,IF(J4="Already Applied",0,IF(B4&lt;&gt;"",'Support Data'!$B$63,"")))</f>
        <v/>
      </c>
      <c r="J4" s="8"/>
      <c r="K4" s="16"/>
      <c r="L4" s="18"/>
      <c r="M4" s="18"/>
      <c r="N4" s="23"/>
      <c r="O4" s="23"/>
      <c r="P4" s="23"/>
      <c r="Q4" s="23"/>
      <c r="R4" s="23"/>
      <c r="S4" s="16"/>
      <c r="T4" s="16"/>
    </row>
    <row r="5" spans="1:20" ht="15.75" customHeight="1" x14ac:dyDescent="0.35">
      <c r="A5" s="13"/>
      <c r="B5" s="13"/>
      <c r="C5" s="13"/>
      <c r="D5" s="13"/>
      <c r="E5" s="13"/>
      <c r="F5" s="13"/>
      <c r="G5" s="13"/>
      <c r="H5" s="13"/>
      <c r="I5" s="14" t="str">
        <f>IF(J5="Apply",160,IF(J5="Already Applied",0,IF(B5&lt;&gt;"",'Support Data'!$B$63,"")))</f>
        <v/>
      </c>
      <c r="J5" s="13"/>
      <c r="K5" s="16"/>
      <c r="L5" s="18"/>
      <c r="M5" s="18"/>
      <c r="N5" s="93"/>
      <c r="O5" s="94"/>
      <c r="P5" s="94"/>
      <c r="Q5" s="94"/>
      <c r="R5" s="95"/>
      <c r="S5" s="16"/>
      <c r="T5" s="16"/>
    </row>
    <row r="6" spans="1:20" ht="15.75" customHeight="1" x14ac:dyDescent="0.35">
      <c r="A6" s="8"/>
      <c r="B6" s="8"/>
      <c r="C6" s="8"/>
      <c r="D6" s="8"/>
      <c r="E6" s="8"/>
      <c r="F6" s="8"/>
      <c r="G6" s="8"/>
      <c r="H6" s="8"/>
      <c r="I6" s="12" t="str">
        <f>IF(J6="Apply",160,IF(J6="Already Applied",0,IF(B6&lt;&gt;"",'Support Data'!$B$63,"")))</f>
        <v/>
      </c>
      <c r="J6" s="8"/>
      <c r="K6" s="16"/>
      <c r="L6" s="18"/>
      <c r="M6" s="18"/>
      <c r="N6" s="20"/>
      <c r="O6" s="24"/>
      <c r="P6" s="20"/>
      <c r="Q6" s="20"/>
      <c r="R6" s="20"/>
      <c r="S6" s="16"/>
      <c r="T6" s="16"/>
    </row>
    <row r="7" spans="1:20" ht="15.75" customHeight="1" x14ac:dyDescent="0.35">
      <c r="A7" s="13"/>
      <c r="B7" s="13"/>
      <c r="C7" s="13"/>
      <c r="D7" s="13"/>
      <c r="E7" s="13"/>
      <c r="F7" s="13"/>
      <c r="G7" s="13"/>
      <c r="H7" s="13"/>
      <c r="I7" s="14" t="str">
        <f>IF(J7="Apply",160,IF(J7="Already Applied",0,IF(B7&lt;&gt;"",'Support Data'!$B$63,"")))</f>
        <v/>
      </c>
      <c r="J7" s="13"/>
      <c r="K7" s="16"/>
      <c r="L7" s="20"/>
      <c r="M7" s="20"/>
      <c r="N7" s="20"/>
      <c r="O7" s="20"/>
      <c r="P7" s="20"/>
      <c r="Q7" s="20"/>
      <c r="R7" s="20"/>
      <c r="S7" s="16"/>
      <c r="T7" s="16"/>
    </row>
    <row r="8" spans="1:20" ht="15.75" customHeight="1" x14ac:dyDescent="0.35">
      <c r="A8" s="8"/>
      <c r="B8" s="8"/>
      <c r="C8" s="8"/>
      <c r="D8" s="8"/>
      <c r="E8" s="8"/>
      <c r="F8" s="8"/>
      <c r="G8" s="8"/>
      <c r="H8" s="8"/>
      <c r="I8" s="12" t="str">
        <f>IF(J8="Apply",160,IF(J8="Already Applied",0,IF(B8&lt;&gt;"",'Support Data'!$B$63,"")))</f>
        <v/>
      </c>
      <c r="J8" s="8"/>
      <c r="K8" s="16"/>
      <c r="L8" s="92"/>
      <c r="M8" s="92"/>
      <c r="N8" s="18"/>
      <c r="O8" s="18"/>
      <c r="P8" s="20"/>
      <c r="Q8" s="20"/>
      <c r="R8" s="20"/>
      <c r="S8" s="16"/>
      <c r="T8" s="16"/>
    </row>
    <row r="9" spans="1:20" ht="15.75" customHeight="1" x14ac:dyDescent="0.35">
      <c r="A9" s="13"/>
      <c r="B9" s="13"/>
      <c r="C9" s="13"/>
      <c r="D9" s="13"/>
      <c r="E9" s="13"/>
      <c r="F9" s="13"/>
      <c r="G9" s="13"/>
      <c r="H9" s="13"/>
      <c r="I9" s="14" t="str">
        <f>IF(J9="Apply",160,IF(J9="Already Applied",0,IF(B9&lt;&gt;"",'Support Data'!$B$63,"")))</f>
        <v/>
      </c>
      <c r="J9" s="13"/>
      <c r="K9" s="16"/>
      <c r="L9" s="18"/>
      <c r="M9" s="19"/>
      <c r="N9" s="18"/>
      <c r="O9" s="18"/>
      <c r="P9" s="20"/>
      <c r="Q9" s="20"/>
      <c r="R9" s="20"/>
      <c r="S9" s="16"/>
      <c r="T9" s="16"/>
    </row>
    <row r="10" spans="1:20" ht="15.75" customHeight="1" x14ac:dyDescent="0.35">
      <c r="A10" s="8"/>
      <c r="B10" s="8"/>
      <c r="C10" s="8"/>
      <c r="D10" s="8"/>
      <c r="E10" s="8"/>
      <c r="F10" s="8"/>
      <c r="G10" s="8"/>
      <c r="H10" s="8"/>
      <c r="I10" s="12" t="str">
        <f>IF(J10="Apply",160,IF(J10="Already Applied",0,IF(B10&lt;&gt;"",'Support Data'!$B$63,"")))</f>
        <v/>
      </c>
      <c r="J10" s="8"/>
      <c r="K10" s="16"/>
      <c r="L10" s="20"/>
      <c r="M10" s="20"/>
      <c r="N10" s="18"/>
      <c r="O10" s="18"/>
      <c r="P10" s="20"/>
      <c r="Q10" s="20"/>
      <c r="R10" s="20"/>
      <c r="S10" s="16"/>
      <c r="T10" s="16"/>
    </row>
    <row r="11" spans="1:20" ht="15.75" customHeight="1" x14ac:dyDescent="0.35">
      <c r="A11" s="13"/>
      <c r="B11" s="13"/>
      <c r="C11" s="13"/>
      <c r="D11" s="13"/>
      <c r="E11" s="13"/>
      <c r="F11" s="13"/>
      <c r="G11" s="13"/>
      <c r="H11" s="13"/>
      <c r="I11" s="14" t="str">
        <f>IF(J11="Apply",160,IF(J11="Already Applied",0,IF(B11&lt;&gt;"",'Support Data'!$B$63,"")))</f>
        <v/>
      </c>
      <c r="J11" s="13"/>
      <c r="K11" s="16"/>
      <c r="L11" s="24"/>
      <c r="M11" s="20"/>
      <c r="N11" s="18"/>
      <c r="O11" s="18"/>
      <c r="P11" s="20"/>
      <c r="Q11" s="20"/>
      <c r="R11" s="20"/>
      <c r="S11" s="25"/>
      <c r="T11" s="26"/>
    </row>
    <row r="12" spans="1:20" ht="15.75" customHeight="1" x14ac:dyDescent="0.35">
      <c r="A12" s="8"/>
      <c r="B12" s="8"/>
      <c r="C12" s="8"/>
      <c r="D12" s="8"/>
      <c r="E12" s="8"/>
      <c r="F12" s="8"/>
      <c r="G12" s="8"/>
      <c r="H12" s="8"/>
      <c r="I12" s="12" t="str">
        <f>IF(J12="Apply",160,IF(J12="Already Applied",0,IF(B12&lt;&gt;"",'Support Data'!$B$63,"")))</f>
        <v/>
      </c>
      <c r="J12" s="8"/>
      <c r="K12" s="16"/>
      <c r="L12" s="20"/>
      <c r="M12" s="20"/>
      <c r="N12" s="18"/>
      <c r="O12" s="18"/>
      <c r="P12" s="20"/>
      <c r="Q12" s="20"/>
      <c r="R12" s="20"/>
      <c r="S12" s="16"/>
      <c r="T12" s="16"/>
    </row>
    <row r="13" spans="1:20" ht="15.75" customHeight="1" x14ac:dyDescent="0.35">
      <c r="A13" s="13"/>
      <c r="B13" s="13"/>
      <c r="C13" s="13"/>
      <c r="D13" s="13"/>
      <c r="E13" s="13"/>
      <c r="F13" s="13"/>
      <c r="G13" s="13"/>
      <c r="H13" s="13"/>
      <c r="I13" s="14" t="str">
        <f>IF(J13="Apply",160,IF(J13="Already Applied",0,IF(B13&lt;&gt;"",'Support Data'!$B$63,"")))</f>
        <v/>
      </c>
      <c r="J13" s="13"/>
      <c r="K13" s="16"/>
      <c r="L13" s="20"/>
      <c r="M13" s="20"/>
      <c r="N13" s="18"/>
      <c r="O13" s="18"/>
      <c r="P13" s="20"/>
      <c r="Q13" s="20"/>
      <c r="R13" s="20"/>
      <c r="S13" s="16"/>
      <c r="T13" s="16"/>
    </row>
    <row r="14" spans="1:20" ht="15.75" customHeight="1" x14ac:dyDescent="0.35">
      <c r="A14" s="8"/>
      <c r="B14" s="8"/>
      <c r="C14" s="8"/>
      <c r="D14" s="8"/>
      <c r="E14" s="8"/>
      <c r="F14" s="8"/>
      <c r="G14" s="8"/>
      <c r="H14" s="8"/>
      <c r="I14" s="12" t="str">
        <f>IF(J14="Apply",160,IF(J14="Already Applied",0,IF(B14&lt;&gt;"",'Support Data'!$B$63,"")))</f>
        <v/>
      </c>
      <c r="J14" s="8"/>
      <c r="K14" s="16"/>
      <c r="L14" s="20"/>
      <c r="M14" s="20"/>
      <c r="N14" s="18"/>
      <c r="O14" s="18"/>
      <c r="P14" s="20"/>
      <c r="Q14" s="20"/>
      <c r="R14" s="20"/>
      <c r="S14" s="16"/>
      <c r="T14" s="16"/>
    </row>
    <row r="15" spans="1:20" ht="15.75" customHeight="1" x14ac:dyDescent="0.35">
      <c r="A15" s="13"/>
      <c r="B15" s="13"/>
      <c r="C15" s="13"/>
      <c r="D15" s="13"/>
      <c r="E15" s="13"/>
      <c r="F15" s="13"/>
      <c r="G15" s="13"/>
      <c r="H15" s="13"/>
      <c r="I15" s="14" t="str">
        <f>IF(J15="Apply",160,IF(J15="Already Applied",0,IF(B15&lt;&gt;"",'Support Data'!$B$63,"")))</f>
        <v/>
      </c>
      <c r="J15" s="13"/>
      <c r="K15" s="16"/>
      <c r="L15" s="20"/>
      <c r="M15" s="20"/>
      <c r="N15" s="18"/>
      <c r="O15" s="18"/>
      <c r="P15" s="20"/>
      <c r="Q15" s="20"/>
      <c r="R15" s="20"/>
      <c r="S15" s="16"/>
      <c r="T15" s="16"/>
    </row>
    <row r="16" spans="1:20" ht="15.75" customHeight="1" x14ac:dyDescent="0.35">
      <c r="A16" s="8"/>
      <c r="B16" s="8"/>
      <c r="C16" s="8"/>
      <c r="D16" s="8"/>
      <c r="E16" s="8"/>
      <c r="F16" s="8"/>
      <c r="G16" s="8"/>
      <c r="H16" s="8"/>
      <c r="I16" s="12" t="str">
        <f>IF(J16="Apply",160,IF(J16="Already Applied",0,IF(B16&lt;&gt;"",'Support Data'!$B$63,"")))</f>
        <v/>
      </c>
      <c r="J16" s="8"/>
      <c r="K16" s="16"/>
      <c r="L16" s="20"/>
      <c r="M16" s="20"/>
      <c r="N16" s="18"/>
      <c r="O16" s="18"/>
      <c r="P16" s="20"/>
      <c r="Q16" s="20"/>
      <c r="R16" s="20"/>
      <c r="S16" s="16"/>
      <c r="T16" s="16"/>
    </row>
    <row r="17" spans="1:20" ht="15.75" customHeight="1" x14ac:dyDescent="0.35">
      <c r="A17" s="13"/>
      <c r="B17" s="13"/>
      <c r="C17" s="13"/>
      <c r="D17" s="13"/>
      <c r="E17" s="13"/>
      <c r="F17" s="13"/>
      <c r="G17" s="13"/>
      <c r="H17" s="13"/>
      <c r="I17" s="14" t="str">
        <f>IF(J17="Apply",160,IF(J17="Already Applied",0,IF(B17&lt;&gt;"",'Support Data'!$B$63,"")))</f>
        <v/>
      </c>
      <c r="J17" s="13"/>
      <c r="K17" s="16"/>
      <c r="L17" s="20"/>
      <c r="M17" s="20"/>
      <c r="N17" s="18"/>
      <c r="O17" s="18"/>
      <c r="P17" s="20"/>
      <c r="Q17" s="20"/>
      <c r="R17" s="20"/>
      <c r="S17" s="16"/>
      <c r="T17" s="16"/>
    </row>
    <row r="18" spans="1:20" ht="15.75" customHeight="1" x14ac:dyDescent="0.35">
      <c r="A18" s="8"/>
      <c r="B18" s="8"/>
      <c r="C18" s="8"/>
      <c r="D18" s="8"/>
      <c r="E18" s="8"/>
      <c r="F18" s="8"/>
      <c r="G18" s="8"/>
      <c r="H18" s="8"/>
      <c r="I18" s="12" t="str">
        <f>IF(J18="Apply",160,IF(J18="Already Applied",0,IF(B18&lt;&gt;"",'Support Data'!$B$63,"")))</f>
        <v/>
      </c>
      <c r="J18" s="8"/>
      <c r="K18" s="16"/>
      <c r="L18" s="20"/>
      <c r="M18" s="20"/>
      <c r="N18" s="18"/>
      <c r="O18" s="18"/>
      <c r="P18" s="20"/>
      <c r="Q18" s="20"/>
      <c r="R18" s="20"/>
      <c r="S18" s="16"/>
      <c r="T18" s="16"/>
    </row>
    <row r="19" spans="1:20" ht="15.75" customHeight="1" x14ac:dyDescent="0.35">
      <c r="A19" s="13"/>
      <c r="B19" s="13"/>
      <c r="C19" s="13"/>
      <c r="D19" s="13"/>
      <c r="E19" s="13"/>
      <c r="F19" s="13"/>
      <c r="G19" s="13"/>
      <c r="H19" s="13"/>
      <c r="I19" s="14" t="str">
        <f>IF(J19="Apply",160,IF(J19="Already Applied",0,IF(B19&lt;&gt;"",'Support Data'!$B$63,"")))</f>
        <v/>
      </c>
      <c r="J19" s="13"/>
      <c r="K19" s="16"/>
      <c r="L19" s="20"/>
      <c r="M19" s="20"/>
      <c r="N19" s="18"/>
      <c r="O19" s="18"/>
      <c r="P19" s="20"/>
      <c r="Q19" s="20"/>
      <c r="R19" s="20"/>
      <c r="S19" s="16"/>
      <c r="T19" s="16"/>
    </row>
    <row r="20" spans="1:20" ht="15.75" customHeight="1" x14ac:dyDescent="0.35">
      <c r="A20" s="8"/>
      <c r="B20" s="8"/>
      <c r="C20" s="8"/>
      <c r="D20" s="8"/>
      <c r="E20" s="8"/>
      <c r="F20" s="8"/>
      <c r="G20" s="8"/>
      <c r="H20" s="8"/>
      <c r="I20" s="12" t="str">
        <f>IF(J20="Apply",160,IF(J20="Already Applied",0,IF(B20&lt;&gt;"",'Support Data'!$B$63,"")))</f>
        <v/>
      </c>
      <c r="J20" s="8"/>
      <c r="K20" s="16"/>
      <c r="L20" s="20"/>
      <c r="M20" s="20"/>
      <c r="N20" s="18"/>
      <c r="O20" s="18"/>
      <c r="P20" s="20"/>
      <c r="Q20" s="20"/>
      <c r="R20" s="20"/>
      <c r="S20" s="16"/>
      <c r="T20" s="16"/>
    </row>
    <row r="21" spans="1:20" ht="15.75" customHeight="1" x14ac:dyDescent="0.35">
      <c r="A21" s="13"/>
      <c r="B21" s="13"/>
      <c r="C21" s="13"/>
      <c r="D21" s="13"/>
      <c r="E21" s="13"/>
      <c r="F21" s="13"/>
      <c r="G21" s="13"/>
      <c r="H21" s="13"/>
      <c r="I21" s="14" t="str">
        <f>IF(J21="Apply",160,IF(J21="Already Applied",0,IF(B21&lt;&gt;"",'Support Data'!$B$63,"")))</f>
        <v/>
      </c>
      <c r="J21" s="13"/>
      <c r="K21" s="16"/>
      <c r="L21" s="20"/>
      <c r="M21" s="20"/>
      <c r="N21" s="18"/>
      <c r="O21" s="18"/>
      <c r="P21" s="20"/>
      <c r="Q21" s="20"/>
      <c r="R21" s="20"/>
      <c r="S21" s="16"/>
      <c r="T21" s="16"/>
    </row>
    <row r="22" spans="1:20" ht="15.75" customHeight="1" x14ac:dyDescent="0.35">
      <c r="A22" s="8"/>
      <c r="B22" s="8"/>
      <c r="C22" s="8"/>
      <c r="D22" s="8"/>
      <c r="E22" s="8"/>
      <c r="F22" s="8"/>
      <c r="G22" s="8"/>
      <c r="H22" s="8"/>
      <c r="I22" s="12" t="str">
        <f>IF(J22="Apply",160,IF(J22="Already Applied",0,IF(B22&lt;&gt;"",'Support Data'!$B$63,"")))</f>
        <v/>
      </c>
      <c r="J22" s="8"/>
      <c r="K22" s="16"/>
      <c r="L22" s="20"/>
      <c r="M22" s="20"/>
      <c r="N22" s="18"/>
      <c r="O22" s="18"/>
      <c r="P22" s="20"/>
      <c r="Q22" s="20"/>
      <c r="R22" s="20"/>
      <c r="S22" s="16"/>
      <c r="T22" s="16"/>
    </row>
    <row r="23" spans="1:20" ht="15.75" customHeight="1" x14ac:dyDescent="0.35">
      <c r="A23" s="13"/>
      <c r="B23" s="13"/>
      <c r="C23" s="13"/>
      <c r="D23" s="13"/>
      <c r="E23" s="13"/>
      <c r="F23" s="13"/>
      <c r="G23" s="13"/>
      <c r="H23" s="13"/>
      <c r="I23" s="14" t="str">
        <f>IF(J23="Apply",160,IF(J23="Already Applied",0,IF(B23&lt;&gt;"",'Support Data'!$B$63,"")))</f>
        <v/>
      </c>
      <c r="J23" s="13"/>
      <c r="K23" s="16"/>
      <c r="L23" s="20"/>
      <c r="M23" s="20"/>
      <c r="N23" s="18"/>
      <c r="O23" s="18"/>
      <c r="P23" s="20"/>
      <c r="Q23" s="20"/>
      <c r="R23" s="20"/>
      <c r="S23" s="16"/>
      <c r="T23" s="16"/>
    </row>
    <row r="24" spans="1:20" ht="15.75" customHeight="1" x14ac:dyDescent="0.35">
      <c r="A24" s="8"/>
      <c r="B24" s="8"/>
      <c r="C24" s="8"/>
      <c r="D24" s="8"/>
      <c r="E24" s="8"/>
      <c r="F24" s="8"/>
      <c r="G24" s="8"/>
      <c r="H24" s="8"/>
      <c r="I24" s="12" t="str">
        <f>IF(J24="Apply",160,IF(J24="Already Applied",0,IF(B24&lt;&gt;"",'Support Data'!$B$63,"")))</f>
        <v/>
      </c>
      <c r="J24" s="8"/>
      <c r="K24" s="16"/>
      <c r="L24" s="20"/>
      <c r="M24" s="20"/>
      <c r="N24" s="18"/>
      <c r="O24" s="18"/>
      <c r="P24" s="20"/>
      <c r="Q24" s="20"/>
      <c r="R24" s="20"/>
      <c r="S24" s="16"/>
      <c r="T24" s="16"/>
    </row>
    <row r="25" spans="1:20" ht="15.75" customHeight="1" x14ac:dyDescent="0.35">
      <c r="A25" s="13"/>
      <c r="B25" s="13"/>
      <c r="C25" s="13"/>
      <c r="D25" s="13"/>
      <c r="E25" s="13"/>
      <c r="F25" s="13"/>
      <c r="G25" s="13"/>
      <c r="H25" s="13"/>
      <c r="I25" s="14" t="str">
        <f>IF(J25="Apply",160,IF(J25="Already Applied",0,IF(B25&lt;&gt;"",'Support Data'!$B$63,"")))</f>
        <v/>
      </c>
      <c r="J25" s="13"/>
      <c r="K25" s="16"/>
      <c r="L25" s="20"/>
      <c r="M25" s="20"/>
      <c r="N25" s="18"/>
      <c r="O25" s="18"/>
      <c r="P25" s="20"/>
      <c r="Q25" s="20"/>
      <c r="R25" s="20"/>
      <c r="S25" s="16"/>
      <c r="T25" s="16"/>
    </row>
    <row r="26" spans="1:20" ht="15.75" customHeight="1" x14ac:dyDescent="0.35">
      <c r="A26" s="8"/>
      <c r="B26" s="8"/>
      <c r="C26" s="8"/>
      <c r="D26" s="8"/>
      <c r="E26" s="8"/>
      <c r="F26" s="8"/>
      <c r="G26" s="8"/>
      <c r="H26" s="8"/>
      <c r="I26" s="12" t="str">
        <f>IF(J26="Apply",160,IF(J26="Already Applied",0,IF(B26&lt;&gt;"",'Support Data'!$B$63,"")))</f>
        <v/>
      </c>
      <c r="J26" s="8"/>
      <c r="K26" s="16"/>
      <c r="L26" s="20"/>
      <c r="M26" s="20"/>
      <c r="N26" s="18"/>
      <c r="O26" s="18"/>
      <c r="P26" s="20"/>
      <c r="Q26" s="20"/>
      <c r="R26" s="20"/>
      <c r="S26" s="16"/>
      <c r="T26" s="16"/>
    </row>
    <row r="27" spans="1:20" ht="15.75" customHeight="1" x14ac:dyDescent="0.35">
      <c r="A27" s="13"/>
      <c r="B27" s="13"/>
      <c r="C27" s="13"/>
      <c r="D27" s="13"/>
      <c r="E27" s="13"/>
      <c r="F27" s="13"/>
      <c r="G27" s="13"/>
      <c r="H27" s="13"/>
      <c r="I27" s="14" t="str">
        <f>IF(J27="Apply",160,IF(J27="Already Applied",0,IF(B27&lt;&gt;"",'Support Data'!$B$63,"")))</f>
        <v/>
      </c>
      <c r="J27" s="13"/>
      <c r="K27" s="16"/>
      <c r="L27" s="20"/>
      <c r="M27" s="20"/>
      <c r="N27" s="18"/>
      <c r="O27" s="18"/>
      <c r="P27" s="20"/>
      <c r="Q27" s="20"/>
      <c r="R27" s="20"/>
      <c r="S27" s="16"/>
      <c r="T27" s="16"/>
    </row>
    <row r="28" spans="1:20" ht="15.75" customHeight="1" x14ac:dyDescent="0.35">
      <c r="A28" s="8"/>
      <c r="B28" s="8"/>
      <c r="C28" s="8"/>
      <c r="D28" s="8"/>
      <c r="E28" s="8"/>
      <c r="F28" s="8"/>
      <c r="G28" s="8"/>
      <c r="H28" s="8"/>
      <c r="I28" s="12" t="str">
        <f>IF(J28="Apply",160,IF(J28="Already Applied",0,IF(B28&lt;&gt;"",'Support Data'!$B$63,"")))</f>
        <v/>
      </c>
      <c r="J28" s="8"/>
      <c r="K28" s="16"/>
      <c r="L28" s="20"/>
      <c r="M28" s="20"/>
      <c r="N28" s="18"/>
      <c r="O28" s="18"/>
      <c r="P28" s="20"/>
      <c r="Q28" s="20"/>
      <c r="R28" s="20"/>
      <c r="S28" s="16"/>
      <c r="T28" s="16"/>
    </row>
    <row r="29" spans="1:20" ht="15.75" customHeight="1" x14ac:dyDescent="0.35">
      <c r="A29" s="13"/>
      <c r="B29" s="13"/>
      <c r="C29" s="13"/>
      <c r="D29" s="13"/>
      <c r="E29" s="13"/>
      <c r="F29" s="13"/>
      <c r="G29" s="13"/>
      <c r="H29" s="13"/>
      <c r="I29" s="14" t="str">
        <f>IF(J29="Apply",160,IF(J29="Already Applied",0,IF(B29&lt;&gt;"",'Support Data'!$B$63,"")))</f>
        <v/>
      </c>
      <c r="J29" s="13"/>
      <c r="K29" s="16"/>
      <c r="L29" s="20"/>
      <c r="M29" s="20"/>
      <c r="N29" s="18"/>
      <c r="O29" s="18"/>
      <c r="P29" s="20"/>
      <c r="Q29" s="20"/>
      <c r="R29" s="20"/>
      <c r="S29" s="16"/>
      <c r="T29" s="16"/>
    </row>
    <row r="30" spans="1:20" ht="15.75" customHeight="1" x14ac:dyDescent="0.35">
      <c r="A30" s="8"/>
      <c r="B30" s="8"/>
      <c r="C30" s="8"/>
      <c r="D30" s="8"/>
      <c r="E30" s="8"/>
      <c r="F30" s="8"/>
      <c r="G30" s="8"/>
      <c r="H30" s="8"/>
      <c r="I30" s="12" t="str">
        <f>IF(J30="Apply",160,IF(J30="Already Applied",0,IF(B30&lt;&gt;"",'Support Data'!$B$63,"")))</f>
        <v/>
      </c>
      <c r="J30" s="8"/>
      <c r="K30" s="16"/>
      <c r="L30" s="20"/>
      <c r="M30" s="20"/>
      <c r="N30" s="18"/>
      <c r="O30" s="18"/>
      <c r="P30" s="20"/>
      <c r="Q30" s="20"/>
      <c r="R30" s="20"/>
      <c r="S30" s="16"/>
      <c r="T30" s="16"/>
    </row>
    <row r="31" spans="1:20" ht="15.75" customHeight="1" x14ac:dyDescent="0.35">
      <c r="A31" s="13"/>
      <c r="B31" s="13"/>
      <c r="C31" s="13"/>
      <c r="D31" s="13"/>
      <c r="E31" s="13"/>
      <c r="F31" s="13"/>
      <c r="G31" s="13"/>
      <c r="H31" s="13"/>
      <c r="I31" s="14" t="str">
        <f>IF(J31="Apply",160,IF(J31="Already Applied",0,IF(B31&lt;&gt;"",'Support Data'!$B$63,"")))</f>
        <v/>
      </c>
      <c r="J31" s="13"/>
      <c r="K31" s="16"/>
      <c r="L31" s="20"/>
      <c r="M31" s="20"/>
      <c r="N31" s="18"/>
      <c r="O31" s="18"/>
      <c r="P31" s="20"/>
      <c r="Q31" s="20"/>
      <c r="R31" s="20"/>
      <c r="S31" s="16"/>
      <c r="T31" s="16"/>
    </row>
    <row r="32" spans="1:20" ht="15.75" customHeight="1" x14ac:dyDescent="0.35">
      <c r="A32" s="8"/>
      <c r="B32" s="8"/>
      <c r="C32" s="8"/>
      <c r="D32" s="8"/>
      <c r="E32" s="8"/>
      <c r="F32" s="8"/>
      <c r="G32" s="8"/>
      <c r="H32" s="8"/>
      <c r="I32" s="12" t="str">
        <f>IF(J32="Apply",160,IF(J32="Already Applied",0,IF(B32&lt;&gt;"",'Support Data'!$B$63,"")))</f>
        <v/>
      </c>
      <c r="J32" s="8"/>
      <c r="K32" s="16"/>
      <c r="L32" s="20"/>
      <c r="M32" s="20"/>
      <c r="N32" s="18"/>
      <c r="O32" s="18"/>
      <c r="P32" s="20"/>
      <c r="Q32" s="20"/>
      <c r="R32" s="20"/>
      <c r="S32" s="16"/>
      <c r="T32" s="16"/>
    </row>
    <row r="33" spans="1:20" ht="15.75" customHeight="1" x14ac:dyDescent="0.35">
      <c r="A33" s="13"/>
      <c r="B33" s="13"/>
      <c r="C33" s="13"/>
      <c r="D33" s="13"/>
      <c r="E33" s="13"/>
      <c r="F33" s="13"/>
      <c r="G33" s="13"/>
      <c r="H33" s="13"/>
      <c r="I33" s="14" t="str">
        <f>IF(J33="Apply",160,IF(J33="Already Applied",0,IF(B33&lt;&gt;"",'Support Data'!$B$63,"")))</f>
        <v/>
      </c>
      <c r="J33" s="13"/>
      <c r="K33" s="16"/>
      <c r="L33" s="20"/>
      <c r="M33" s="20"/>
      <c r="N33" s="18"/>
      <c r="O33" s="18"/>
      <c r="P33" s="20"/>
      <c r="Q33" s="20"/>
      <c r="R33" s="20"/>
      <c r="S33" s="16"/>
      <c r="T33" s="16"/>
    </row>
    <row r="34" spans="1:20" ht="15.75" customHeight="1" x14ac:dyDescent="0.35">
      <c r="A34" s="8"/>
      <c r="B34" s="8"/>
      <c r="C34" s="8"/>
      <c r="D34" s="8"/>
      <c r="E34" s="8"/>
      <c r="F34" s="8"/>
      <c r="G34" s="8"/>
      <c r="H34" s="8"/>
      <c r="I34" s="12" t="str">
        <f>IF(J34="Apply",160,IF(J34="Already Applied",0,IF(B34&lt;&gt;"",'Support Data'!$B$63,"")))</f>
        <v/>
      </c>
      <c r="J34" s="8"/>
      <c r="K34" s="16"/>
      <c r="L34" s="20"/>
      <c r="M34" s="20"/>
      <c r="N34" s="20"/>
      <c r="O34" s="20"/>
      <c r="P34" s="20"/>
      <c r="Q34" s="20"/>
      <c r="R34" s="20"/>
      <c r="S34" s="16"/>
      <c r="T34" s="16"/>
    </row>
    <row r="35" spans="1:20" ht="15.75" customHeight="1" x14ac:dyDescent="0.35">
      <c r="A35" s="13"/>
      <c r="B35" s="13"/>
      <c r="C35" s="13"/>
      <c r="D35" s="13"/>
      <c r="E35" s="13"/>
      <c r="F35" s="13"/>
      <c r="G35" s="13"/>
      <c r="H35" s="13"/>
      <c r="I35" s="14" t="str">
        <f>IF(J35="Apply",160,IF(J35="Already Applied",0,IF(B35&lt;&gt;"",'Support Data'!$B$63,"")))</f>
        <v/>
      </c>
      <c r="J35" s="13"/>
      <c r="K35" s="16"/>
      <c r="L35" s="20"/>
      <c r="M35" s="20"/>
      <c r="N35" s="20"/>
      <c r="O35" s="20"/>
      <c r="P35" s="20"/>
      <c r="Q35" s="20"/>
      <c r="R35" s="20"/>
      <c r="S35" s="16"/>
      <c r="T35" s="16"/>
    </row>
    <row r="36" spans="1:20" ht="15.75" customHeight="1" x14ac:dyDescent="0.35">
      <c r="A36" s="8"/>
      <c r="B36" s="8"/>
      <c r="C36" s="8"/>
      <c r="D36" s="8"/>
      <c r="E36" s="8"/>
      <c r="F36" s="8"/>
      <c r="G36" s="8"/>
      <c r="H36" s="8"/>
      <c r="I36" s="12" t="str">
        <f>IF(J36="Apply",160,IF(J36="Already Applied",0,IF(B36&lt;&gt;"",'Support Data'!$B$63,"")))</f>
        <v/>
      </c>
      <c r="J36" s="8"/>
      <c r="K36" s="16"/>
      <c r="L36" s="20"/>
      <c r="M36" s="20"/>
      <c r="N36" s="20"/>
      <c r="O36" s="20"/>
      <c r="P36" s="20"/>
      <c r="Q36" s="20"/>
      <c r="R36" s="20"/>
      <c r="S36" s="16"/>
      <c r="T36" s="16"/>
    </row>
    <row r="37" spans="1:20" ht="15.75" customHeight="1" x14ac:dyDescent="0.35">
      <c r="A37" s="13"/>
      <c r="B37" s="13"/>
      <c r="C37" s="13"/>
      <c r="D37" s="13"/>
      <c r="E37" s="13"/>
      <c r="F37" s="13"/>
      <c r="G37" s="13"/>
      <c r="H37" s="13"/>
      <c r="I37" s="14" t="str">
        <f>IF(J37="Apply",160,IF(J37="Already Applied",0,IF(B37&lt;&gt;"",'Support Data'!$B$63,"")))</f>
        <v/>
      </c>
      <c r="J37" s="13"/>
      <c r="K37" s="16"/>
      <c r="L37" s="20"/>
      <c r="M37" s="20"/>
      <c r="N37" s="20"/>
      <c r="O37" s="20"/>
      <c r="P37" s="20"/>
      <c r="Q37" s="20"/>
      <c r="R37" s="20"/>
      <c r="S37" s="16"/>
      <c r="T37" s="16"/>
    </row>
    <row r="38" spans="1:20" ht="15.75" customHeight="1" x14ac:dyDescent="0.35">
      <c r="A38" s="8"/>
      <c r="B38" s="8"/>
      <c r="C38" s="8"/>
      <c r="D38" s="8"/>
      <c r="E38" s="8"/>
      <c r="F38" s="8"/>
      <c r="G38" s="8"/>
      <c r="H38" s="8"/>
      <c r="I38" s="12" t="str">
        <f>IF(J38="Apply",160,IF(J38="Already Applied",0,IF(B38&lt;&gt;"",'Support Data'!$B$63,"")))</f>
        <v/>
      </c>
      <c r="J38" s="8"/>
      <c r="K38" s="16"/>
      <c r="L38" s="20"/>
      <c r="M38" s="20"/>
      <c r="N38" s="20"/>
      <c r="O38" s="20"/>
      <c r="P38" s="20"/>
      <c r="Q38" s="20"/>
      <c r="R38" s="20"/>
      <c r="S38" s="16"/>
      <c r="T38" s="16"/>
    </row>
    <row r="39" spans="1:20" ht="15.75" customHeight="1" x14ac:dyDescent="0.35">
      <c r="A39" s="13"/>
      <c r="B39" s="13"/>
      <c r="C39" s="13"/>
      <c r="D39" s="13"/>
      <c r="E39" s="13"/>
      <c r="F39" s="13"/>
      <c r="G39" s="13"/>
      <c r="H39" s="13"/>
      <c r="I39" s="14" t="str">
        <f>IF(J39="Apply",160,IF(J39="Already Applied",0,IF(B39&lt;&gt;"",'Support Data'!$B$63,"")))</f>
        <v/>
      </c>
      <c r="J39" s="13"/>
      <c r="K39" s="16"/>
      <c r="L39" s="20"/>
      <c r="M39" s="20"/>
      <c r="N39" s="20"/>
      <c r="O39" s="20"/>
      <c r="P39" s="20"/>
      <c r="Q39" s="20"/>
      <c r="R39" s="20"/>
      <c r="S39" s="16"/>
      <c r="T39" s="16"/>
    </row>
    <row r="40" spans="1:20" ht="15.75" customHeight="1" x14ac:dyDescent="0.35">
      <c r="A40" s="8"/>
      <c r="B40" s="8"/>
      <c r="C40" s="8"/>
      <c r="D40" s="8"/>
      <c r="E40" s="8"/>
      <c r="F40" s="8"/>
      <c r="G40" s="8"/>
      <c r="H40" s="8"/>
      <c r="I40" s="12" t="str">
        <f>IF(J40="Apply",160,IF(J40="Already Applied",0,IF(B40&lt;&gt;"",'Support Data'!$B$63,"")))</f>
        <v/>
      </c>
      <c r="J40" s="8"/>
      <c r="K40" s="16"/>
      <c r="L40" s="20"/>
      <c r="M40" s="20"/>
      <c r="N40" s="20"/>
      <c r="O40" s="20"/>
      <c r="P40" s="20"/>
      <c r="Q40" s="20"/>
      <c r="R40" s="20"/>
      <c r="S40" s="16"/>
      <c r="T40" s="16"/>
    </row>
    <row r="41" spans="1:20" ht="15.75" customHeight="1" x14ac:dyDescent="0.35">
      <c r="A41" s="13"/>
      <c r="B41" s="13"/>
      <c r="C41" s="13"/>
      <c r="D41" s="13"/>
      <c r="E41" s="13"/>
      <c r="F41" s="13"/>
      <c r="G41" s="13"/>
      <c r="H41" s="13"/>
      <c r="I41" s="14" t="str">
        <f>IF(J41="Apply",160,IF(J41="Already Applied",0,IF(B41&lt;&gt;"",'Support Data'!$B$63,"")))</f>
        <v/>
      </c>
      <c r="J41" s="13"/>
      <c r="K41" s="16"/>
      <c r="L41" s="20"/>
      <c r="M41" s="20"/>
      <c r="N41" s="20"/>
      <c r="O41" s="20"/>
      <c r="P41" s="20"/>
      <c r="Q41" s="20"/>
      <c r="R41" s="20"/>
      <c r="S41" s="16"/>
      <c r="T41" s="16"/>
    </row>
    <row r="42" spans="1:20" ht="15.75" customHeight="1" x14ac:dyDescent="0.35">
      <c r="A42" s="8"/>
      <c r="B42" s="8"/>
      <c r="C42" s="8"/>
      <c r="D42" s="8"/>
      <c r="E42" s="8"/>
      <c r="F42" s="8"/>
      <c r="G42" s="8"/>
      <c r="H42" s="8"/>
      <c r="I42" s="12" t="str">
        <f>IF(J42="Apply",160,IF(J42="Already Applied",0,IF(B42&lt;&gt;"",'Support Data'!$B$63,"")))</f>
        <v/>
      </c>
      <c r="J42" s="8"/>
      <c r="K42" s="16"/>
      <c r="L42" s="20"/>
      <c r="M42" s="20"/>
      <c r="N42" s="20"/>
      <c r="O42" s="20"/>
      <c r="P42" s="20"/>
      <c r="Q42" s="20"/>
      <c r="R42" s="20"/>
      <c r="S42" s="16"/>
      <c r="T42" s="16"/>
    </row>
    <row r="43" spans="1:20" ht="15.75" customHeight="1" x14ac:dyDescent="0.35">
      <c r="A43" s="13"/>
      <c r="B43" s="13"/>
      <c r="C43" s="13"/>
      <c r="D43" s="13"/>
      <c r="E43" s="13"/>
      <c r="F43" s="13"/>
      <c r="G43" s="13"/>
      <c r="H43" s="13"/>
      <c r="I43" s="14" t="str">
        <f>IF(J43="Apply",160,IF(J43="Already Applied",0,IF(B43&lt;&gt;"",'Support Data'!$B$63,"")))</f>
        <v/>
      </c>
      <c r="J43" s="13"/>
      <c r="K43" s="16"/>
      <c r="L43" s="20"/>
      <c r="M43" s="20"/>
      <c r="N43" s="20"/>
      <c r="O43" s="20"/>
      <c r="P43" s="20"/>
      <c r="Q43" s="20"/>
      <c r="R43" s="20"/>
      <c r="S43" s="16"/>
      <c r="T43" s="16"/>
    </row>
    <row r="44" spans="1:20" ht="15.75" customHeight="1" x14ac:dyDescent="0.35">
      <c r="A44" s="8"/>
      <c r="B44" s="8"/>
      <c r="C44" s="8"/>
      <c r="D44" s="8"/>
      <c r="E44" s="8"/>
      <c r="F44" s="8"/>
      <c r="G44" s="8"/>
      <c r="H44" s="8"/>
      <c r="I44" s="12" t="str">
        <f>IF(J44="Apply",160,IF(J44="Already Applied",0,IF(B44&lt;&gt;"",'Support Data'!$B$63,"")))</f>
        <v/>
      </c>
      <c r="J44" s="8"/>
      <c r="K44" s="16"/>
      <c r="L44" s="20"/>
      <c r="M44" s="20"/>
      <c r="N44" s="20"/>
      <c r="O44" s="20"/>
      <c r="P44" s="20"/>
      <c r="Q44" s="20"/>
      <c r="R44" s="20"/>
      <c r="S44" s="16"/>
      <c r="T44" s="16"/>
    </row>
    <row r="45" spans="1:20" ht="15.75" customHeight="1" x14ac:dyDescent="0.35">
      <c r="A45" s="13"/>
      <c r="B45" s="13"/>
      <c r="C45" s="13"/>
      <c r="D45" s="13"/>
      <c r="E45" s="13"/>
      <c r="F45" s="13"/>
      <c r="G45" s="13"/>
      <c r="H45" s="13"/>
      <c r="I45" s="14" t="str">
        <f>IF(J45="Apply",160,IF(J45="Already Applied",0,IF(B45&lt;&gt;"",'Support Data'!$B$63,"")))</f>
        <v/>
      </c>
      <c r="J45" s="13"/>
      <c r="K45" s="16"/>
      <c r="L45" s="20"/>
      <c r="M45" s="20"/>
      <c r="N45" s="20"/>
      <c r="O45" s="20"/>
      <c r="P45" s="20"/>
      <c r="Q45" s="20"/>
      <c r="R45" s="20"/>
      <c r="S45" s="16"/>
      <c r="T45" s="16"/>
    </row>
    <row r="46" spans="1:20" ht="32" customHeight="1" x14ac:dyDescent="0.35">
      <c r="A46" s="7"/>
      <c r="B46" s="7"/>
      <c r="C46" s="8"/>
      <c r="D46" s="8"/>
      <c r="E46" s="8"/>
      <c r="F46" s="8"/>
      <c r="G46" s="8"/>
      <c r="H46" s="8"/>
      <c r="I46" s="46" t="s">
        <v>81</v>
      </c>
      <c r="J46" s="47">
        <f>SUM(I4:I45)</f>
        <v>0</v>
      </c>
      <c r="K46" s="16"/>
      <c r="L46" s="20"/>
      <c r="M46" s="20"/>
      <c r="N46" s="20"/>
      <c r="O46" s="20"/>
      <c r="P46" s="20"/>
      <c r="Q46" s="20"/>
      <c r="R46" s="20"/>
      <c r="S46" s="16"/>
      <c r="T46" s="16"/>
    </row>
    <row r="47" spans="1:20" x14ac:dyDescent="0.35">
      <c r="A47" s="27"/>
      <c r="B47" s="16"/>
      <c r="C47" s="16"/>
      <c r="D47" s="16"/>
      <c r="E47" s="16"/>
      <c r="F47" s="16"/>
      <c r="G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</sheetData>
  <mergeCells count="7">
    <mergeCell ref="L8:M8"/>
    <mergeCell ref="N1:R1"/>
    <mergeCell ref="N3:R3"/>
    <mergeCell ref="N5:R5"/>
    <mergeCell ref="A1:J1"/>
    <mergeCell ref="L1:M1"/>
    <mergeCell ref="A2:J2"/>
  </mergeCells>
  <dataValidations count="6">
    <dataValidation type="list" allowBlank="1" showInputMessage="1" showErrorMessage="1" errorTitle="Choose from the list" error="Choose the competitor's age group." promptTitle="Competition / Age Group" prompt="Choose the competitor's age group." sqref="B4:B45" xr:uid="{22C138BE-BCFB-4B51-BCC7-784715793F4A}">
      <formula1>SupportQualAges</formula1>
    </dataValidation>
    <dataValidation type="list" allowBlank="1" showInputMessage="1" showErrorMessage="1" errorTitle="Choose from the list" error="Prelim is available only for Under 10 to Under 15." promptTitle="Championship or Prelim" prompt="Prelim is available only for Under 10 to Under 15." sqref="C4:C45" xr:uid="{FB692D9D-E8C6-49B7-916D-D9A5C6EE7907}">
      <formula1>OFFSET(SupportQualTypes,ROW()-4,0,1,2)</formula1>
    </dataValidation>
    <dataValidation type="list" allowBlank="1" showInputMessage="1" showErrorMessage="1" errorTitle="Choose from the list" error="Choose Reel or Slip Jig." promptTitle="Round 1" prompt="Choose Reel or Slip Jig." sqref="D4:D45" xr:uid="{21975AE5-E497-46DF-9563-C5B892FBC66F}">
      <formula1>"Reel,Slip Jig"</formula1>
    </dataValidation>
    <dataValidation type="list" allowBlank="1" showInputMessage="1" showErrorMessage="1" errorTitle="Choose from the list" error="Choose Heavy Jig or Hornpipe." promptTitle="Round 2" prompt="Choose Heavy Jig or Hornpipe." sqref="E4:E45" xr:uid="{868BC806-AF18-4D9A-A929-4228217DD346}">
      <formula1>"Heavy Jig,Hornpipe"</formula1>
    </dataValidation>
    <dataValidation type="list" allowBlank="1" showInputMessage="1" showErrorMessage="1" errorTitle="Choose from the list" error="Choose WQ or WMH." promptTitle="WQ/WMH" prompt="Choose WQ or WMH." sqref="H4:H45" xr:uid="{C1DAD980-4E42-4788-883A-7D2CB35967EE}">
      <formula1>"WQ,WMH"</formula1>
    </dataValidation>
    <dataValidation type="list" allowBlank="1" showInputMessage="1" showErrorMessage="1" sqref="J4:J45" xr:uid="{63E32148-C568-4D1B-8302-3A3B8CEE6943}">
      <formula1>"Apply,Already Applied"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5996-CD4C-C34A-8149-1C99E7432418}">
  <dimension ref="A1:I32"/>
  <sheetViews>
    <sheetView showGridLines="0" topLeftCell="A2" workbookViewId="0">
      <selection activeCell="C4" sqref="C4"/>
    </sheetView>
  </sheetViews>
  <sheetFormatPr defaultColWidth="11" defaultRowHeight="15.5" x14ac:dyDescent="0.35"/>
  <cols>
    <col min="1" max="1" width="29.1640625" customWidth="1"/>
    <col min="2" max="2" width="21.83203125" customWidth="1"/>
    <col min="3" max="3" width="25.08203125" customWidth="1"/>
    <col min="4" max="4" width="17.83203125" customWidth="1"/>
    <col min="5" max="5" width="9.1640625" hidden="1" customWidth="1"/>
    <col min="6" max="6" width="29.1640625" hidden="1" customWidth="1"/>
    <col min="7" max="7" width="3.33203125" hidden="1" customWidth="1"/>
    <col min="8" max="8" width="11.6640625" hidden="1" customWidth="1"/>
    <col min="9" max="9" width="9.5" hidden="1" customWidth="1"/>
    <col min="10" max="25" width="0" hidden="1" customWidth="1"/>
  </cols>
  <sheetData>
    <row r="1" spans="1:9" ht="45" customHeight="1" x14ac:dyDescent="0.35">
      <c r="A1" s="99" t="s">
        <v>139</v>
      </c>
      <c r="B1" s="100"/>
      <c r="C1" s="100"/>
      <c r="D1" s="100"/>
      <c r="E1" s="63"/>
      <c r="F1" s="63"/>
      <c r="G1" s="63"/>
      <c r="H1" s="64"/>
      <c r="I1" s="16"/>
    </row>
    <row r="2" spans="1:9" ht="66" customHeight="1" x14ac:dyDescent="0.35">
      <c r="A2" s="73" t="s">
        <v>144</v>
      </c>
      <c r="B2" s="101"/>
      <c r="C2" s="101"/>
      <c r="D2" s="101"/>
      <c r="E2" s="67"/>
      <c r="F2" s="67"/>
      <c r="G2" s="67"/>
      <c r="H2" s="68"/>
      <c r="I2" s="16"/>
    </row>
    <row r="3" spans="1:9" ht="30" customHeight="1" x14ac:dyDescent="0.35">
      <c r="A3" s="51" t="s">
        <v>43</v>
      </c>
      <c r="B3" s="51" t="s">
        <v>42</v>
      </c>
      <c r="C3" s="58" t="s">
        <v>66</v>
      </c>
      <c r="D3" s="52" t="s">
        <v>80</v>
      </c>
      <c r="E3" s="53"/>
      <c r="F3" s="54"/>
      <c r="G3" s="54"/>
      <c r="H3" s="54"/>
      <c r="I3" s="16"/>
    </row>
    <row r="4" spans="1:9" ht="15.75" customHeight="1" x14ac:dyDescent="0.35">
      <c r="A4" s="8"/>
      <c r="B4" s="8"/>
      <c r="C4" s="8"/>
      <c r="D4" s="12" t="str">
        <f>IF(A4="","",IFERROR(VLOOKUP(A4,'Support Data'!$B$115:$D$138,3,FALSE)-IF(C4="",0,VALUE(SUBSTITUTE(C4,"£",""))),""))</f>
        <v/>
      </c>
      <c r="E4" s="28"/>
      <c r="F4" s="29"/>
      <c r="G4" s="29"/>
      <c r="H4" s="29"/>
      <c r="I4" s="16"/>
    </row>
    <row r="5" spans="1:9" ht="15.75" customHeight="1" x14ac:dyDescent="0.35">
      <c r="A5" s="13"/>
      <c r="B5" s="13"/>
      <c r="C5" s="40"/>
      <c r="D5" s="14" t="str">
        <f>IF(A5="","",IFERROR(VLOOKUP(A5,'Support Data'!$B$115:$D$138,3,FALSE)-IF(C5="",0,VALUE(SUBSTITUTE(C5,"£",""))),""))</f>
        <v/>
      </c>
      <c r="E5" s="30"/>
      <c r="F5" s="65"/>
      <c r="G5" s="65"/>
      <c r="H5" s="65"/>
      <c r="I5" s="16"/>
    </row>
    <row r="6" spans="1:9" ht="15.75" customHeight="1" x14ac:dyDescent="0.35">
      <c r="A6" s="8"/>
      <c r="B6" s="8"/>
      <c r="C6" s="8"/>
      <c r="D6" s="12" t="str">
        <f>IF(A6="","",IFERROR(VLOOKUP(A6,'Support Data'!$B$115:$D$138,3,FALSE)-IF(C6="",0,VALUE(SUBSTITUTE(C6,"£",""))),""))</f>
        <v/>
      </c>
      <c r="E6" s="31"/>
      <c r="F6" s="32"/>
      <c r="G6" s="32"/>
      <c r="H6" s="33"/>
      <c r="I6" s="16"/>
    </row>
    <row r="7" spans="1:9" ht="15.75" customHeight="1" x14ac:dyDescent="0.35">
      <c r="A7" s="13"/>
      <c r="B7" s="13"/>
      <c r="C7" s="13"/>
      <c r="D7" s="14" t="str">
        <f>IF(A7="","",IFERROR(VLOOKUP(A7,'Support Data'!$B$115:$D$138,3,FALSE)-IF(C7="",0,VALUE(SUBSTITUTE(C7,"£",""))),""))</f>
        <v/>
      </c>
      <c r="E7" s="31"/>
      <c r="F7" s="32"/>
      <c r="G7" s="32"/>
      <c r="H7" s="33"/>
      <c r="I7" s="16"/>
    </row>
    <row r="8" spans="1:9" ht="15.75" customHeight="1" x14ac:dyDescent="0.35">
      <c r="A8" s="8"/>
      <c r="B8" s="8"/>
      <c r="C8" s="8"/>
      <c r="D8" s="12" t="str">
        <f>IF(A8="","",IFERROR(VLOOKUP(A8,'Support Data'!$B$115:$D$138,3,FALSE)-IF(C8="",0,VALUE(SUBSTITUTE(C8,"£",""))),""))</f>
        <v/>
      </c>
      <c r="E8" s="31"/>
      <c r="F8" s="32"/>
      <c r="G8" s="32"/>
      <c r="H8" s="33"/>
      <c r="I8" s="16"/>
    </row>
    <row r="9" spans="1:9" ht="15.75" customHeight="1" x14ac:dyDescent="0.35">
      <c r="A9" s="13"/>
      <c r="B9" s="13"/>
      <c r="C9" s="13"/>
      <c r="D9" s="14" t="str">
        <f>IF(A9="","",IFERROR(VLOOKUP(A9,'Support Data'!$B$115:$D$138,3,FALSE)-IF(C9="",0,VALUE(SUBSTITUTE(C9,"£",""))),""))</f>
        <v/>
      </c>
      <c r="E9" s="31"/>
      <c r="F9" s="32"/>
      <c r="G9" s="32"/>
      <c r="H9" s="33"/>
      <c r="I9" s="16"/>
    </row>
    <row r="10" spans="1:9" ht="15.75" customHeight="1" x14ac:dyDescent="0.35">
      <c r="A10" s="8"/>
      <c r="B10" s="8"/>
      <c r="C10" s="8"/>
      <c r="D10" s="12" t="str">
        <f>IF(A10="","",IFERROR(VLOOKUP(A10,'Support Data'!$B$115:$D$138,3,FALSE)-IF(C10="",0,VALUE(SUBSTITUTE(C10,"£",""))),""))</f>
        <v/>
      </c>
      <c r="E10" s="31"/>
      <c r="F10" s="32"/>
      <c r="G10" s="32"/>
      <c r="H10" s="33"/>
      <c r="I10" s="16"/>
    </row>
    <row r="11" spans="1:9" ht="15.75" customHeight="1" x14ac:dyDescent="0.35">
      <c r="A11" s="13"/>
      <c r="B11" s="13"/>
      <c r="C11" s="13"/>
      <c r="D11" s="14" t="str">
        <f>IF(A11="","",IFERROR(VLOOKUP(A11,'Support Data'!$B$115:$D$138,3,FALSE)-IF(C11="",0,VALUE(SUBSTITUTE(C11,"£",""))),""))</f>
        <v/>
      </c>
      <c r="E11" s="31"/>
      <c r="F11" s="32"/>
      <c r="G11" s="32"/>
      <c r="H11" s="33"/>
      <c r="I11" s="16"/>
    </row>
    <row r="12" spans="1:9" ht="15.75" customHeight="1" x14ac:dyDescent="0.35">
      <c r="A12" s="8"/>
      <c r="B12" s="8"/>
      <c r="C12" s="8"/>
      <c r="D12" s="12" t="str">
        <f>IF(A12="","",IFERROR(VLOOKUP(A12,'Support Data'!$B$115:$D$138,3,FALSE)-IF(C12="",0,VALUE(SUBSTITUTE(C12,"£",""))),""))</f>
        <v/>
      </c>
      <c r="E12" s="31"/>
      <c r="F12" s="65"/>
      <c r="G12" s="65"/>
      <c r="H12" s="66"/>
      <c r="I12" s="16"/>
    </row>
    <row r="13" spans="1:9" ht="15.75" customHeight="1" x14ac:dyDescent="0.35">
      <c r="A13" s="13"/>
      <c r="B13" s="13"/>
      <c r="C13" s="13"/>
      <c r="D13" s="14" t="str">
        <f>IF(A13="","",IFERROR(VLOOKUP(A13,'Support Data'!$B$115:$D$138,3,FALSE)-IF(C13="",0,VALUE(SUBSTITUTE(C13,"£",""))),""))</f>
        <v/>
      </c>
      <c r="E13" s="31"/>
      <c r="F13" s="34"/>
      <c r="G13" s="35"/>
      <c r="H13" s="36"/>
      <c r="I13" s="16"/>
    </row>
    <row r="14" spans="1:9" ht="15.75" customHeight="1" x14ac:dyDescent="0.35">
      <c r="A14" s="8"/>
      <c r="B14" s="8"/>
      <c r="C14" s="8"/>
      <c r="D14" s="12" t="str">
        <f>IF(A14="","",IFERROR(VLOOKUP(A14,'Support Data'!$B$115:$D$138,3,FALSE)-IF(C14="",0,VALUE(SUBSTITUTE(C14,"£",""))),""))</f>
        <v/>
      </c>
      <c r="E14" s="31"/>
      <c r="F14" s="32"/>
      <c r="G14" s="32"/>
      <c r="H14" s="33"/>
      <c r="I14" s="16"/>
    </row>
    <row r="15" spans="1:9" ht="15.75" customHeight="1" x14ac:dyDescent="0.35">
      <c r="A15" s="13"/>
      <c r="B15" s="13"/>
      <c r="C15" s="13"/>
      <c r="D15" s="14" t="str">
        <f>IF(A15="","",IFERROR(VLOOKUP(A15,'Support Data'!$B$115:$D$138,3,FALSE)-IF(C15="",0,VALUE(SUBSTITUTE(C15,"£",""))),""))</f>
        <v/>
      </c>
      <c r="E15" s="31"/>
      <c r="F15" s="32"/>
      <c r="G15" s="32"/>
      <c r="H15" s="33"/>
      <c r="I15" s="16"/>
    </row>
    <row r="16" spans="1:9" ht="15.75" customHeight="1" x14ac:dyDescent="0.35">
      <c r="A16" s="8"/>
      <c r="B16" s="8"/>
      <c r="C16" s="8"/>
      <c r="D16" s="12" t="str">
        <f>IF(A16="","",IFERROR(VLOOKUP(A16,'Support Data'!$B$115:$D$138,3,FALSE)-IF(C16="",0,VALUE(SUBSTITUTE(C16,"£",""))),""))</f>
        <v/>
      </c>
      <c r="E16" s="31"/>
      <c r="F16" s="32"/>
      <c r="G16" s="32"/>
      <c r="H16" s="33"/>
      <c r="I16" s="16"/>
    </row>
    <row r="17" spans="1:9" ht="15.75" customHeight="1" x14ac:dyDescent="0.35">
      <c r="A17" s="13"/>
      <c r="B17" s="13"/>
      <c r="C17" s="13"/>
      <c r="D17" s="14" t="str">
        <f>IF(A17="","",IFERROR(VLOOKUP(A17,'Support Data'!$B$115:$D$138,3,FALSE)-IF(C17="",0,VALUE(SUBSTITUTE(C17,"£",""))),""))</f>
        <v/>
      </c>
      <c r="E17" s="31"/>
      <c r="F17" s="32"/>
      <c r="G17" s="32"/>
      <c r="H17" s="33"/>
      <c r="I17" s="16"/>
    </row>
    <row r="18" spans="1:9" ht="15.75" customHeight="1" x14ac:dyDescent="0.35">
      <c r="A18" s="8"/>
      <c r="B18" s="8"/>
      <c r="C18" s="8"/>
      <c r="D18" s="12" t="str">
        <f>IF(A18="","",IFERROR(VLOOKUP(A18,'Support Data'!$B$115:$D$138,3,FALSE)-IF(C18="",0,VALUE(SUBSTITUTE(C18,"£",""))),""))</f>
        <v/>
      </c>
      <c r="E18" s="31"/>
      <c r="F18" s="32"/>
      <c r="G18" s="32"/>
      <c r="H18" s="33"/>
      <c r="I18" s="16"/>
    </row>
    <row r="19" spans="1:9" ht="15.75" customHeight="1" x14ac:dyDescent="0.35">
      <c r="A19" s="13"/>
      <c r="B19" s="13"/>
      <c r="C19" s="13"/>
      <c r="D19" s="14" t="str">
        <f>IF(A19="","",IFERROR(VLOOKUP(A19,'Support Data'!$B$115:$D$138,3,FALSE)-IF(C19="",0,VALUE(SUBSTITUTE(C19,"£",""))),""))</f>
        <v/>
      </c>
      <c r="E19" s="31"/>
      <c r="F19" s="65"/>
      <c r="G19" s="65"/>
      <c r="H19" s="66"/>
      <c r="I19" s="16"/>
    </row>
    <row r="20" spans="1:9" ht="15.75" customHeight="1" x14ac:dyDescent="0.35">
      <c r="A20" s="8"/>
      <c r="B20" s="8"/>
      <c r="C20" s="8"/>
      <c r="D20" s="12" t="str">
        <f>IF(A20="","",IFERROR(VLOOKUP(A20,'Support Data'!$B$115:$D$138,3,FALSE)-IF(C20="",0,VALUE(SUBSTITUTE(C20,"£",""))),""))</f>
        <v/>
      </c>
      <c r="E20" s="31"/>
      <c r="F20" s="31"/>
      <c r="G20" s="35"/>
      <c r="H20" s="33"/>
      <c r="I20" s="16"/>
    </row>
    <row r="21" spans="1:9" ht="15.75" customHeight="1" x14ac:dyDescent="0.35">
      <c r="A21" s="13"/>
      <c r="B21" s="13"/>
      <c r="C21" s="13"/>
      <c r="D21" s="14" t="str">
        <f>IF(A21="","",IFERROR(VLOOKUP(A21,'Support Data'!$B$115:$D$138,3,FALSE)-IF(C21="",0,VALUE(SUBSTITUTE(C21,"£",""))),""))</f>
        <v/>
      </c>
      <c r="E21" s="31"/>
      <c r="F21" s="32"/>
      <c r="G21" s="32"/>
      <c r="H21" s="33"/>
      <c r="I21" s="16"/>
    </row>
    <row r="22" spans="1:9" ht="15.75" customHeight="1" x14ac:dyDescent="0.35">
      <c r="A22" s="8"/>
      <c r="B22" s="8"/>
      <c r="C22" s="8"/>
      <c r="D22" s="12" t="str">
        <f>IF(A22="","",IFERROR(VLOOKUP(A22,'Support Data'!$B$115:$D$138,3,FALSE)-IF(C22="",0,VALUE(SUBSTITUTE(C22,"£",""))),""))</f>
        <v/>
      </c>
      <c r="E22" s="31"/>
      <c r="F22" s="32"/>
      <c r="G22" s="32"/>
      <c r="H22" s="33"/>
      <c r="I22" s="16"/>
    </row>
    <row r="23" spans="1:9" ht="15.75" customHeight="1" x14ac:dyDescent="0.35">
      <c r="A23" s="13"/>
      <c r="B23" s="13"/>
      <c r="C23" s="13"/>
      <c r="D23" s="14" t="str">
        <f>IF(A23="","",IFERROR(VLOOKUP(A23,'Support Data'!$B$115:$D$138,3,FALSE)-IF(C23="",0,VALUE(SUBSTITUTE(C23,"£",""))),""))</f>
        <v/>
      </c>
      <c r="E23" s="31"/>
      <c r="F23" s="32"/>
      <c r="G23" s="32"/>
      <c r="H23" s="33"/>
      <c r="I23" s="16"/>
    </row>
    <row r="24" spans="1:9" ht="15.75" customHeight="1" x14ac:dyDescent="0.35">
      <c r="A24" s="8"/>
      <c r="B24" s="8"/>
      <c r="C24" s="8"/>
      <c r="D24" s="12" t="str">
        <f>IF(A24="","",IFERROR(VLOOKUP(A24,'Support Data'!$B$115:$D$138,3,FALSE)-IF(C24="",0,VALUE(SUBSTITUTE(C24,"£",""))),""))</f>
        <v/>
      </c>
      <c r="E24" s="31"/>
      <c r="F24" s="65"/>
      <c r="G24" s="65"/>
      <c r="H24" s="66"/>
      <c r="I24" s="16"/>
    </row>
    <row r="25" spans="1:9" ht="15.75" customHeight="1" x14ac:dyDescent="0.35">
      <c r="A25" s="13"/>
      <c r="B25" s="13"/>
      <c r="C25" s="13"/>
      <c r="D25" s="14" t="str">
        <f>IF(A25="","",IFERROR(VLOOKUP(A25,'Support Data'!$B$115:$D$138,3,FALSE)-IF(C25="",0,VALUE(SUBSTITUTE(C25,"£",""))),""))</f>
        <v/>
      </c>
      <c r="E25" s="31"/>
      <c r="F25" s="32"/>
      <c r="G25" s="32"/>
      <c r="H25" s="33"/>
      <c r="I25" s="16"/>
    </row>
    <row r="26" spans="1:9" ht="15.75" customHeight="1" x14ac:dyDescent="0.35">
      <c r="A26" s="8"/>
      <c r="B26" s="8"/>
      <c r="C26" s="8"/>
      <c r="D26" s="12" t="str">
        <f>IF(A26="","",IFERROR(VLOOKUP(A26,'Support Data'!$B$115:$D$138,3,FALSE)-IF(C26="",0,VALUE(SUBSTITUTE(C26,"£",""))),""))</f>
        <v/>
      </c>
      <c r="E26" s="31"/>
      <c r="F26" s="32"/>
      <c r="G26" s="32"/>
      <c r="H26" s="33"/>
      <c r="I26" s="16"/>
    </row>
    <row r="27" spans="1:9" ht="15.75" customHeight="1" x14ac:dyDescent="0.35">
      <c r="A27" s="13"/>
      <c r="B27" s="13"/>
      <c r="C27" s="13"/>
      <c r="D27" s="14" t="str">
        <f>IF(A27="","",IFERROR(VLOOKUP(A27,'Support Data'!$B$115:$D$138,3,FALSE)-IF(C27="",0,VALUE(SUBSTITUTE(C27,"£",""))),""))</f>
        <v/>
      </c>
      <c r="E27" s="31"/>
      <c r="F27" s="32"/>
      <c r="G27" s="30"/>
      <c r="H27" s="33"/>
      <c r="I27" s="16"/>
    </row>
    <row r="28" spans="1:9" ht="15.75" customHeight="1" x14ac:dyDescent="0.35">
      <c r="A28" s="8"/>
      <c r="B28" s="8"/>
      <c r="C28" s="8"/>
      <c r="D28" s="12" t="str">
        <f>IF(A28="","",IFERROR(VLOOKUP(A28,'Support Data'!$B$115:$D$138,3,FALSE)-IF(C28="",0,VALUE(SUBSTITUTE(C28,"£",""))),""))</f>
        <v/>
      </c>
      <c r="E28" s="31"/>
      <c r="F28" s="32"/>
      <c r="G28" s="30"/>
      <c r="H28" s="33"/>
      <c r="I28" s="16"/>
    </row>
    <row r="29" spans="1:9" ht="15.75" customHeight="1" x14ac:dyDescent="0.35">
      <c r="A29" s="13"/>
      <c r="B29" s="13"/>
      <c r="C29" s="13"/>
      <c r="D29" s="14" t="str">
        <f>IF(A29="","",IFERROR(VLOOKUP(A29,'Support Data'!$B$115:$D$138,3,FALSE)-IF(C29="",0,VALUE(SUBSTITUTE(C29,"£",""))),""))</f>
        <v/>
      </c>
      <c r="E29" s="31"/>
      <c r="F29" s="59"/>
      <c r="G29" s="60"/>
      <c r="H29" s="33"/>
      <c r="I29" s="16"/>
    </row>
    <row r="30" spans="1:9" ht="15.75" customHeight="1" x14ac:dyDescent="0.35">
      <c r="A30" s="8"/>
      <c r="B30" s="8"/>
      <c r="C30" s="8"/>
      <c r="D30" s="12" t="str">
        <f>IF(A30="","",IFERROR(VLOOKUP(A30,'Support Data'!$B$115:$D$138,3,FALSE)-IF(C30="",0,VALUE(SUBSTITUTE(C30,"£",""))),""))</f>
        <v/>
      </c>
      <c r="E30" s="61"/>
      <c r="F30" s="61"/>
      <c r="G30" s="61"/>
      <c r="H30" s="62"/>
      <c r="I30" s="16"/>
    </row>
    <row r="31" spans="1:9" ht="32" customHeight="1" x14ac:dyDescent="0.35">
      <c r="A31" s="37"/>
      <c r="B31" s="37"/>
      <c r="C31" s="46" t="s">
        <v>81</v>
      </c>
      <c r="D31" s="48">
        <f>SUM(D4:D30)</f>
        <v>0</v>
      </c>
      <c r="E31" s="38"/>
      <c r="F31" s="20"/>
      <c r="G31" s="20"/>
      <c r="H31" s="20"/>
      <c r="I31" s="16"/>
    </row>
    <row r="32" spans="1:9" x14ac:dyDescent="0.35">
      <c r="A32" s="16"/>
      <c r="B32" s="16"/>
      <c r="C32" s="16"/>
      <c r="D32" s="16"/>
      <c r="E32" s="39"/>
      <c r="F32" s="20"/>
      <c r="G32" s="20"/>
      <c r="H32" s="20"/>
      <c r="I32" s="16"/>
    </row>
  </sheetData>
  <mergeCells count="2">
    <mergeCell ref="A1:D1"/>
    <mergeCell ref="A2:D2"/>
  </mergeCells>
  <dataValidations count="3">
    <dataValidation type="list" allowBlank="1" showInputMessage="1" showErrorMessage="1" errorTitle="Invalid championship" error="Please choose a championship from the dropdown." promptTitle="Select championship" prompt="Choose a championship from the list." sqref="A4:A30" xr:uid="{808903F8-F268-4A8A-853F-B9F97537E239}">
      <formula1>SupportTeamsList</formula1>
    </dataValidation>
    <dataValidation type="list" allowBlank="1" showInputMessage="1" showErrorMessage="1" promptTitle="Select team" prompt="Choose Team A, B or C." sqref="B4:B30" xr:uid="{4FBC58E6-0541-433D-9D0B-72A5EC6B1B6B}">
      <formula1>"A,B,C"</formula1>
    </dataValidation>
    <dataValidation type="list" allowBlank="1" showInputMessage="1" showErrorMessage="1" sqref="C4:C30" xr:uid="{3285DEA2-7035-4949-AB9C-8328B9577237}">
      <formula1>"£5,£10,£15,£20,£25,£30"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49272-6EDB-49D5-9BC8-2705835D9DF3}">
  <dimension ref="A1:R138"/>
  <sheetViews>
    <sheetView workbookViewId="0"/>
  </sheetViews>
  <sheetFormatPr defaultRowHeight="15.5" x14ac:dyDescent="0.35"/>
  <cols>
    <col min="1" max="1" width="86.75" bestFit="1" customWidth="1"/>
    <col min="2" max="2" width="27.33203125" bestFit="1" customWidth="1"/>
    <col min="3" max="3" width="73.33203125" bestFit="1" customWidth="1"/>
    <col min="4" max="4" width="13.83203125" bestFit="1" customWidth="1"/>
    <col min="5" max="5" width="22.83203125" bestFit="1" customWidth="1"/>
    <col min="6" max="6" width="32.4140625" bestFit="1" customWidth="1"/>
    <col min="7" max="7" width="10.25" bestFit="1" customWidth="1"/>
    <col min="8" max="9" width="10.83203125" bestFit="1" customWidth="1"/>
    <col min="10" max="16" width="5.83203125" bestFit="1" customWidth="1"/>
    <col min="18" max="18" width="56.58203125" bestFit="1" customWidth="1"/>
  </cols>
  <sheetData>
    <row r="1" spans="1:18" x14ac:dyDescent="0.35">
      <c r="B1" t="s">
        <v>19</v>
      </c>
      <c r="C1" t="s">
        <v>64</v>
      </c>
      <c r="D1" t="s">
        <v>11</v>
      </c>
      <c r="E1" t="s">
        <v>10</v>
      </c>
      <c r="F1" t="s">
        <v>12</v>
      </c>
      <c r="R1" t="s">
        <v>145</v>
      </c>
    </row>
    <row r="2" spans="1:18" x14ac:dyDescent="0.35">
      <c r="B2" t="s">
        <v>6</v>
      </c>
      <c r="C2">
        <v>1</v>
      </c>
      <c r="D2">
        <v>20</v>
      </c>
      <c r="F2" t="s">
        <v>13</v>
      </c>
    </row>
    <row r="3" spans="1:18" x14ac:dyDescent="0.35">
      <c r="A3" t="s">
        <v>7</v>
      </c>
      <c r="B3" t="s">
        <v>133</v>
      </c>
      <c r="C3">
        <v>2</v>
      </c>
      <c r="D3">
        <v>40</v>
      </c>
      <c r="E3">
        <v>2020</v>
      </c>
      <c r="F3" t="s">
        <v>62</v>
      </c>
      <c r="G3" t="s">
        <v>82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P3" t="s">
        <v>91</v>
      </c>
    </row>
    <row r="4" spans="1:18" x14ac:dyDescent="0.35">
      <c r="A4" t="s">
        <v>8</v>
      </c>
      <c r="B4" t="s">
        <v>134</v>
      </c>
      <c r="C4">
        <v>3</v>
      </c>
      <c r="D4">
        <v>40</v>
      </c>
      <c r="E4">
        <v>2019</v>
      </c>
      <c r="F4" t="s">
        <v>63</v>
      </c>
      <c r="G4" t="str">
        <f>IFERROR(IF(VLOOKUP('Mini''s to Under 9'!$B4,$B$2:$C$9,2,FALSE)&lt;&gt;"","Reel",""),"")</f>
        <v/>
      </c>
      <c r="H4" t="str">
        <f>IFERROR(IF(VLOOKUP('Mini''s to Under 9'!$B4,$B$2:$C$9,2,FALSE)=1,"",IF(VLOOKUP('Mini''s to Under 9'!$B4,$B$2:$C$9,2,FALSE)&lt;=5,"Hop Jig","Heavy Jig")),"")</f>
        <v/>
      </c>
      <c r="I4" t="str">
        <f>IFERROR(IF(AND(VLOOKUP('Mini''s to Under 9'!$B4,$B$2:$C$9,2,FALSE)&gt;=3,VLOOKUP('Mini''s to Under 9'!$B4,$B$2:$C$9,2,FALSE)&lt;=5),"Light Jig",""),"")</f>
        <v/>
      </c>
      <c r="J4" t="str">
        <f>IFERROR(IF(VLOOKUP('Mini''s to Under 9'!$B4,$B$2:$C$9,2,FALSE)&gt;=6,$B$1,""),"")</f>
        <v/>
      </c>
      <c r="K4" t="str">
        <f>IFERROR(IF(VLOOKUP('Mini''s to Under 9'!$B4,$B$2:$C$9,2,FALSE)&gt;=6,$B$1,""),"")</f>
        <v/>
      </c>
      <c r="L4" t="str">
        <f>IFERROR(IF(VLOOKUP('Mini''s to Under 9'!$B4,$B$2:$C$9,2,FALSE)&gt;=6,$B$1,""),"")</f>
        <v/>
      </c>
      <c r="M4" t="str">
        <f>IFERROR(IF(VLOOKUP('Mini''s to Under 9'!$B4,$B$2:$C$9,2,FALSE)&gt;=6,$B$1,""),"")</f>
        <v/>
      </c>
      <c r="N4" t="str">
        <f>IFERROR(IF(VLOOKUP('Mini''s to Under 9'!$B4,$B$2:$C$9,2,FALSE)&gt;=6,$B$1,""),"")</f>
        <v/>
      </c>
      <c r="O4" t="str">
        <f>IFERROR(IF(VLOOKUP('Mini''s to Under 9'!$B4,$B$2:$C$9,2,FALSE)&gt;=6,$B$1,""),"")</f>
        <v/>
      </c>
      <c r="P4" t="str">
        <f>IFERROR(IF(VLOOKUP('Mini''s to Under 9'!$B4,$B$2:$C$9,2,FALSE)&gt;=6,$B$1,""),"")</f>
        <v/>
      </c>
    </row>
    <row r="5" spans="1:18" x14ac:dyDescent="0.35">
      <c r="A5" t="s">
        <v>9</v>
      </c>
      <c r="B5" t="s">
        <v>135</v>
      </c>
      <c r="C5">
        <v>4</v>
      </c>
      <c r="D5">
        <v>40</v>
      </c>
      <c r="E5">
        <v>2018</v>
      </c>
      <c r="F5" t="s">
        <v>63</v>
      </c>
      <c r="G5" t="str">
        <f>IFERROR(IF(VLOOKUP('Mini''s to Under 9'!$B5,$B$2:$C$9,2,FALSE)&lt;&gt;"","Reel",""),"")</f>
        <v/>
      </c>
      <c r="H5" t="str">
        <f>IFERROR(IF(VLOOKUP('Mini''s to Under 9'!$B5,$B$2:$C$9,2,FALSE)=1,"",IF(VLOOKUP('Mini''s to Under 9'!$B5,$B$2:$C$9,2,FALSE)&lt;=5,"Hop Jig","Heavy Jig")),"")</f>
        <v/>
      </c>
      <c r="I5" t="str">
        <f>IFERROR(IF(AND(VLOOKUP('Mini''s to Under 9'!$B5,$B$2:$C$9,2,FALSE)&gt;=3,VLOOKUP('Mini''s to Under 9'!$B5,$B$2:$C$9,2,FALSE)&lt;=5),"Light Jig",""),"")</f>
        <v/>
      </c>
      <c r="J5" t="str">
        <f>IFERROR(IF(VLOOKUP('Mini''s to Under 9'!$B5,$B$2:$C$9,2,FALSE)&gt;=6,$B$1,""),"")</f>
        <v/>
      </c>
      <c r="K5" t="str">
        <f>IFERROR(IF(VLOOKUP('Mini''s to Under 9'!$B5,$B$2:$C$9,2,FALSE)&gt;=6,$B$1,""),"")</f>
        <v/>
      </c>
      <c r="L5" t="str">
        <f>IFERROR(IF(VLOOKUP('Mini''s to Under 9'!$B5,$B$2:$C$9,2,FALSE)&gt;=6,$B$1,""),"")</f>
        <v/>
      </c>
      <c r="M5" t="str">
        <f>IFERROR(IF(VLOOKUP('Mini''s to Under 9'!$B5,$B$2:$C$9,2,FALSE)&gt;=6,$B$1,""),"")</f>
        <v/>
      </c>
      <c r="N5" t="str">
        <f>IFERROR(IF(VLOOKUP('Mini''s to Under 9'!$B5,$B$2:$C$9,2,FALSE)&gt;=6,$B$1,""),"")</f>
        <v/>
      </c>
      <c r="O5" t="str">
        <f>IFERROR(IF(VLOOKUP('Mini''s to Under 9'!$B5,$B$2:$C$9,2,FALSE)&gt;=6,$B$1,""),"")</f>
        <v/>
      </c>
      <c r="P5" t="str">
        <f>IFERROR(IF(VLOOKUP('Mini''s to Under 9'!$B5,$B$2:$C$9,2,FALSE)&gt;=6,$B$1,""),"")</f>
        <v/>
      </c>
    </row>
    <row r="6" spans="1:18" x14ac:dyDescent="0.35">
      <c r="A6" t="s">
        <v>15</v>
      </c>
      <c r="B6" t="s">
        <v>136</v>
      </c>
      <c r="C6">
        <v>5</v>
      </c>
      <c r="D6">
        <v>40</v>
      </c>
      <c r="E6" t="s">
        <v>68</v>
      </c>
      <c r="F6" t="s">
        <v>63</v>
      </c>
      <c r="G6" t="str">
        <f>IFERROR(IF(VLOOKUP('Mini''s to Under 9'!$B6,$B$2:$C$9,2,FALSE)&lt;&gt;"","Reel",""),"")</f>
        <v/>
      </c>
      <c r="H6" t="str">
        <f>IFERROR(IF(VLOOKUP('Mini''s to Under 9'!$B6,$B$2:$C$9,2,FALSE)=1,"",IF(VLOOKUP('Mini''s to Under 9'!$B6,$B$2:$C$9,2,FALSE)&lt;=5,"Hop Jig","Heavy Jig")),"")</f>
        <v/>
      </c>
      <c r="I6" t="str">
        <f>IFERROR(IF(AND(VLOOKUP('Mini''s to Under 9'!$B6,$B$2:$C$9,2,FALSE)&gt;=3,VLOOKUP('Mini''s to Under 9'!$B6,$B$2:$C$9,2,FALSE)&lt;=5),"Light Jig",""),"")</f>
        <v/>
      </c>
      <c r="J6" t="str">
        <f>IFERROR(IF(VLOOKUP('Mini''s to Under 9'!$B6,$B$2:$C$9,2,FALSE)&gt;=6,$B$1,""),"")</f>
        <v/>
      </c>
      <c r="K6" t="str">
        <f>IFERROR(IF(VLOOKUP('Mini''s to Under 9'!$B6,$B$2:$C$9,2,FALSE)&gt;=6,$B$1,""),"")</f>
        <v/>
      </c>
      <c r="L6" t="str">
        <f>IFERROR(IF(VLOOKUP('Mini''s to Under 9'!$B6,$B$2:$C$9,2,FALSE)&gt;=6,$B$1,""),"")</f>
        <v/>
      </c>
      <c r="M6" t="str">
        <f>IFERROR(IF(VLOOKUP('Mini''s to Under 9'!$B6,$B$2:$C$9,2,FALSE)&gt;=6,$B$1,""),"")</f>
        <v/>
      </c>
      <c r="N6" t="str">
        <f>IFERROR(IF(VLOOKUP('Mini''s to Under 9'!$B6,$B$2:$C$9,2,FALSE)&gt;=6,$B$1,""),"")</f>
        <v/>
      </c>
      <c r="O6" t="str">
        <f>IFERROR(IF(VLOOKUP('Mini''s to Under 9'!$B6,$B$2:$C$9,2,FALSE)&gt;=6,$B$1,""),"")</f>
        <v/>
      </c>
      <c r="P6" t="str">
        <f>IFERROR(IF(VLOOKUP('Mini''s to Under 9'!$B6,$B$2:$C$9,2,FALSE)&gt;=6,$B$1,""),"")</f>
        <v/>
      </c>
    </row>
    <row r="7" spans="1:18" x14ac:dyDescent="0.35">
      <c r="A7" t="s">
        <v>14</v>
      </c>
      <c r="B7" t="s">
        <v>137</v>
      </c>
      <c r="C7">
        <v>6</v>
      </c>
      <c r="D7">
        <v>60</v>
      </c>
      <c r="E7">
        <v>2017</v>
      </c>
      <c r="F7" t="s">
        <v>17</v>
      </c>
      <c r="G7" t="str">
        <f>IFERROR(IF(VLOOKUP('Mini''s to Under 9'!$B7,$B$2:$C$9,2,FALSE)&lt;&gt;"","Reel",""),"")</f>
        <v/>
      </c>
      <c r="H7" t="str">
        <f>IFERROR(IF(VLOOKUP('Mini''s to Under 9'!$B7,$B$2:$C$9,2,FALSE)=1,"",IF(VLOOKUP('Mini''s to Under 9'!$B7,$B$2:$C$9,2,FALSE)&lt;=5,"Hop Jig","Heavy Jig")),"")</f>
        <v/>
      </c>
      <c r="I7" t="str">
        <f>IFERROR(IF(AND(VLOOKUP('Mini''s to Under 9'!$B7,$B$2:$C$9,2,FALSE)&gt;=3,VLOOKUP('Mini''s to Under 9'!$B7,$B$2:$C$9,2,FALSE)&lt;=5),"Light Jig",""),"")</f>
        <v/>
      </c>
      <c r="J7" t="str">
        <f>IFERROR(IF(VLOOKUP('Mini''s to Under 9'!$B7,$B$2:$C$9,2,FALSE)&gt;=6,$B$1,""),"")</f>
        <v/>
      </c>
      <c r="K7" t="str">
        <f>IFERROR(IF(VLOOKUP('Mini''s to Under 9'!$B7,$B$2:$C$9,2,FALSE)&gt;=6,$B$1,""),"")</f>
        <v/>
      </c>
      <c r="L7" t="str">
        <f>IFERROR(IF(VLOOKUP('Mini''s to Under 9'!$B7,$B$2:$C$9,2,FALSE)&gt;=6,$B$1,""),"")</f>
        <v/>
      </c>
      <c r="M7" t="str">
        <f>IFERROR(IF(VLOOKUP('Mini''s to Under 9'!$B7,$B$2:$C$9,2,FALSE)&gt;=6,$B$1,""),"")</f>
        <v/>
      </c>
      <c r="N7" t="str">
        <f>IFERROR(IF(VLOOKUP('Mini''s to Under 9'!$B7,$B$2:$C$9,2,FALSE)&gt;=6,$B$1,""),"")</f>
        <v/>
      </c>
      <c r="O7" t="str">
        <f>IFERROR(IF(VLOOKUP('Mini''s to Under 9'!$B7,$B$2:$C$9,2,FALSE)&gt;=6,$B$1,""),"")</f>
        <v/>
      </c>
      <c r="P7" t="str">
        <f>IFERROR(IF(VLOOKUP('Mini''s to Under 9'!$B7,$B$2:$C$9,2,FALSE)&gt;=6,$B$1,""),"")</f>
        <v/>
      </c>
    </row>
    <row r="8" spans="1:18" x14ac:dyDescent="0.35">
      <c r="A8" t="s">
        <v>16</v>
      </c>
      <c r="B8" t="s">
        <v>138</v>
      </c>
      <c r="C8">
        <v>7</v>
      </c>
      <c r="D8">
        <v>60</v>
      </c>
      <c r="E8">
        <v>2016</v>
      </c>
      <c r="F8" t="s">
        <v>17</v>
      </c>
      <c r="G8" t="str">
        <f>IFERROR(IF(VLOOKUP('Mini''s to Under 9'!$B8,$B$2:$C$9,2,FALSE)&lt;&gt;"","Reel",""),"")</f>
        <v/>
      </c>
      <c r="H8" t="str">
        <f>IFERROR(IF(VLOOKUP('Mini''s to Under 9'!$B8,$B$2:$C$9,2,FALSE)=1,"",IF(VLOOKUP('Mini''s to Under 9'!$B8,$B$2:$C$9,2,FALSE)&lt;=5,"Hop Jig","Heavy Jig")),"")</f>
        <v/>
      </c>
      <c r="I8" t="str">
        <f>IFERROR(IF(AND(VLOOKUP('Mini''s to Under 9'!$B8,$B$2:$C$9,2,FALSE)&gt;=3,VLOOKUP('Mini''s to Under 9'!$B8,$B$2:$C$9,2,FALSE)&lt;=5),"Light Jig",""),"")</f>
        <v/>
      </c>
      <c r="J8" t="str">
        <f>IFERROR(IF(VLOOKUP('Mini''s to Under 9'!$B8,$B$2:$C$9,2,FALSE)&gt;=6,$B$1,""),"")</f>
        <v/>
      </c>
      <c r="K8" t="str">
        <f>IFERROR(IF(VLOOKUP('Mini''s to Under 9'!$B8,$B$2:$C$9,2,FALSE)&gt;=6,$B$1,""),"")</f>
        <v/>
      </c>
      <c r="L8" t="str">
        <f>IFERROR(IF(VLOOKUP('Mini''s to Under 9'!$B8,$B$2:$C$9,2,FALSE)&gt;=6,$B$1,""),"")</f>
        <v/>
      </c>
      <c r="M8" t="str">
        <f>IFERROR(IF(VLOOKUP('Mini''s to Under 9'!$B8,$B$2:$C$9,2,FALSE)&gt;=6,$B$1,""),"")</f>
        <v/>
      </c>
      <c r="N8" t="str">
        <f>IFERROR(IF(VLOOKUP('Mini''s to Under 9'!$B8,$B$2:$C$9,2,FALSE)&gt;=6,$B$1,""),"")</f>
        <v/>
      </c>
      <c r="O8" t="str">
        <f>IFERROR(IF(VLOOKUP('Mini''s to Under 9'!$B8,$B$2:$C$9,2,FALSE)&gt;=6,$B$1,""),"")</f>
        <v/>
      </c>
      <c r="P8" t="str">
        <f>IFERROR(IF(VLOOKUP('Mini''s to Under 9'!$B8,$B$2:$C$9,2,FALSE)&gt;=6,$B$1,""),"")</f>
        <v/>
      </c>
    </row>
    <row r="9" spans="1:18" x14ac:dyDescent="0.35">
      <c r="A9" t="s">
        <v>18</v>
      </c>
      <c r="B9" t="s">
        <v>18</v>
      </c>
      <c r="C9">
        <v>8</v>
      </c>
      <c r="D9">
        <v>60</v>
      </c>
      <c r="E9" t="s">
        <v>69</v>
      </c>
      <c r="F9" t="s">
        <v>17</v>
      </c>
      <c r="G9" t="str">
        <f>IFERROR(IF(VLOOKUP('Mini''s to Under 9'!$B9,$B$2:$C$9,2,FALSE)&lt;&gt;"","Reel",""),"")</f>
        <v/>
      </c>
      <c r="H9" t="str">
        <f>IFERROR(IF(VLOOKUP('Mini''s to Under 9'!$B9,$B$2:$C$9,2,FALSE)=1,"",IF(VLOOKUP('Mini''s to Under 9'!$B9,$B$2:$C$9,2,FALSE)&lt;=5,"Hop Jig","Heavy Jig")),"")</f>
        <v/>
      </c>
      <c r="I9" t="str">
        <f>IFERROR(IF(AND(VLOOKUP('Mini''s to Under 9'!$B9,$B$2:$C$9,2,FALSE)&gt;=3,VLOOKUP('Mini''s to Under 9'!$B9,$B$2:$C$9,2,FALSE)&lt;=5),"Light Jig",""),"")</f>
        <v/>
      </c>
      <c r="J9" t="str">
        <f>IFERROR(IF(VLOOKUP('Mini''s to Under 9'!$B9,$B$2:$C$9,2,FALSE)&gt;=6,$B$1,""),"")</f>
        <v/>
      </c>
      <c r="K9" t="str">
        <f>IFERROR(IF(VLOOKUP('Mini''s to Under 9'!$B9,$B$2:$C$9,2,FALSE)&gt;=6,$B$1,""),"")</f>
        <v/>
      </c>
      <c r="L9" t="str">
        <f>IFERROR(IF(VLOOKUP('Mini''s to Under 9'!$B9,$B$2:$C$9,2,FALSE)&gt;=6,$B$1,""),"")</f>
        <v/>
      </c>
      <c r="M9" t="str">
        <f>IFERROR(IF(VLOOKUP('Mini''s to Under 9'!$B9,$B$2:$C$9,2,FALSE)&gt;=6,$B$1,""),"")</f>
        <v/>
      </c>
      <c r="N9" t="str">
        <f>IFERROR(IF(VLOOKUP('Mini''s to Under 9'!$B9,$B$2:$C$9,2,FALSE)&gt;=6,$B$1,""),"")</f>
        <v/>
      </c>
      <c r="O9" t="str">
        <f>IFERROR(IF(VLOOKUP('Mini''s to Under 9'!$B9,$B$2:$C$9,2,FALSE)&gt;=6,$B$1,""),"")</f>
        <v/>
      </c>
      <c r="P9" t="str">
        <f>IFERROR(IF(VLOOKUP('Mini''s to Under 9'!$B9,$B$2:$C$9,2,FALSE)&gt;=6,$B$1,""),"")</f>
        <v/>
      </c>
    </row>
    <row r="10" spans="1:18" x14ac:dyDescent="0.35">
      <c r="G10" t="str">
        <f>IFERROR(IF(VLOOKUP('Mini''s to Under 9'!$B10,$B$2:$C$9,2,FALSE)&lt;&gt;"","Reel",""),"")</f>
        <v/>
      </c>
      <c r="H10" t="str">
        <f>IFERROR(IF(VLOOKUP('Mini''s to Under 9'!$B10,$B$2:$C$9,2,FALSE)=1,"",IF(VLOOKUP('Mini''s to Under 9'!$B10,$B$2:$C$9,2,FALSE)&lt;=5,"Hop Jig","Heavy Jig")),"")</f>
        <v/>
      </c>
      <c r="I10" t="str">
        <f>IFERROR(IF(AND(VLOOKUP('Mini''s to Under 9'!$B10,$B$2:$C$9,2,FALSE)&gt;=3,VLOOKUP('Mini''s to Under 9'!$B10,$B$2:$C$9,2,FALSE)&lt;=5),"Light Jig",""),"")</f>
        <v/>
      </c>
      <c r="J10" t="str">
        <f>IFERROR(IF(VLOOKUP('Mini''s to Under 9'!$B10,$B$2:$C$9,2,FALSE)&gt;=6,$B$1,""),"")</f>
        <v/>
      </c>
      <c r="K10" t="str">
        <f>IFERROR(IF(VLOOKUP('Mini''s to Under 9'!$B10,$B$2:$C$9,2,FALSE)&gt;=6,$B$1,""),"")</f>
        <v/>
      </c>
      <c r="L10" t="str">
        <f>IFERROR(IF(VLOOKUP('Mini''s to Under 9'!$B10,$B$2:$C$9,2,FALSE)&gt;=6,$B$1,""),"")</f>
        <v/>
      </c>
      <c r="M10" t="str">
        <f>IFERROR(IF(VLOOKUP('Mini''s to Under 9'!$B10,$B$2:$C$9,2,FALSE)&gt;=6,$B$1,""),"")</f>
        <v/>
      </c>
      <c r="N10" t="str">
        <f>IFERROR(IF(VLOOKUP('Mini''s to Under 9'!$B10,$B$2:$C$9,2,FALSE)&gt;=6,$B$1,""),"")</f>
        <v/>
      </c>
      <c r="O10" t="str">
        <f>IFERROR(IF(VLOOKUP('Mini''s to Under 9'!$B10,$B$2:$C$9,2,FALSE)&gt;=6,$B$1,""),"")</f>
        <v/>
      </c>
      <c r="P10" t="str">
        <f>IFERROR(IF(VLOOKUP('Mini''s to Under 9'!$B10,$B$2:$C$9,2,FALSE)&gt;=6,$B$1,""),"")</f>
        <v/>
      </c>
    </row>
    <row r="11" spans="1:18" x14ac:dyDescent="0.35">
      <c r="A11" t="s">
        <v>70</v>
      </c>
      <c r="G11" t="str">
        <f>IFERROR(IF(VLOOKUP('Mini''s to Under 9'!$B11,$B$2:$C$9,2,FALSE)&lt;&gt;"","Reel",""),"")</f>
        <v/>
      </c>
      <c r="H11" t="str">
        <f>IFERROR(IF(VLOOKUP('Mini''s to Under 9'!$B11,$B$2:$C$9,2,FALSE)=1,"",IF(VLOOKUP('Mini''s to Under 9'!$B11,$B$2:$C$9,2,FALSE)&lt;=5,"Hop Jig","Heavy Jig")),"")</f>
        <v/>
      </c>
      <c r="I11" t="str">
        <f>IFERROR(IF(AND(VLOOKUP('Mini''s to Under 9'!$B11,$B$2:$C$9,2,FALSE)&gt;=3,VLOOKUP('Mini''s to Under 9'!$B11,$B$2:$C$9,2,FALSE)&lt;=5),"Light Jig",""),"")</f>
        <v/>
      </c>
      <c r="J11" t="str">
        <f>IFERROR(IF(VLOOKUP('Mini''s to Under 9'!$B11,$B$2:$C$9,2,FALSE)&gt;=6,$B$1,""),"")</f>
        <v/>
      </c>
      <c r="K11" t="str">
        <f>IFERROR(IF(VLOOKUP('Mini''s to Under 9'!$B11,$B$2:$C$9,2,FALSE)&gt;=6,$B$1,""),"")</f>
        <v/>
      </c>
      <c r="L11" t="str">
        <f>IFERROR(IF(VLOOKUP('Mini''s to Under 9'!$B11,$B$2:$C$9,2,FALSE)&gt;=6,$B$1,""),"")</f>
        <v/>
      </c>
      <c r="M11" t="str">
        <f>IFERROR(IF(VLOOKUP('Mini''s to Under 9'!$B11,$B$2:$C$9,2,FALSE)&gt;=6,$B$1,""),"")</f>
        <v/>
      </c>
      <c r="N11" t="str">
        <f>IFERROR(IF(VLOOKUP('Mini''s to Under 9'!$B11,$B$2:$C$9,2,FALSE)&gt;=6,$B$1,""),"")</f>
        <v/>
      </c>
      <c r="O11" t="str">
        <f>IFERROR(IF(VLOOKUP('Mini''s to Under 9'!$B11,$B$2:$C$9,2,FALSE)&gt;=6,$B$1,""),"")</f>
        <v/>
      </c>
      <c r="P11" t="str">
        <f>IFERROR(IF(VLOOKUP('Mini''s to Under 9'!$B11,$B$2:$C$9,2,FALSE)&gt;=6,$B$1,""),"")</f>
        <v/>
      </c>
    </row>
    <row r="12" spans="1:18" x14ac:dyDescent="0.35">
      <c r="G12" t="str">
        <f>IFERROR(IF(VLOOKUP('Mini''s to Under 9'!$B12,$B$2:$C$9,2,FALSE)&lt;&gt;"","Reel",""),"")</f>
        <v/>
      </c>
      <c r="H12" t="str">
        <f>IFERROR(IF(VLOOKUP('Mini''s to Under 9'!$B12,$B$2:$C$9,2,FALSE)=1,"",IF(VLOOKUP('Mini''s to Under 9'!$B12,$B$2:$C$9,2,FALSE)&lt;=5,"Hop Jig","Heavy Jig")),"")</f>
        <v/>
      </c>
      <c r="I12" t="str">
        <f>IFERROR(IF(AND(VLOOKUP('Mini''s to Under 9'!$B12,$B$2:$C$9,2,FALSE)&gt;=3,VLOOKUP('Mini''s to Under 9'!$B12,$B$2:$C$9,2,FALSE)&lt;=5),"Light Jig",""),"")</f>
        <v/>
      </c>
      <c r="J12" t="str">
        <f>IFERROR(IF(VLOOKUP('Mini''s to Under 9'!$B12,$B$2:$C$9,2,FALSE)&gt;=6,$B$1,""),"")</f>
        <v/>
      </c>
      <c r="K12" t="str">
        <f>IFERROR(IF(VLOOKUP('Mini''s to Under 9'!$B12,$B$2:$C$9,2,FALSE)&gt;=6,$B$1,""),"")</f>
        <v/>
      </c>
      <c r="L12" t="str">
        <f>IFERROR(IF(VLOOKUP('Mini''s to Under 9'!$B12,$B$2:$C$9,2,FALSE)&gt;=6,$B$1,""),"")</f>
        <v/>
      </c>
      <c r="M12" t="str">
        <f>IFERROR(IF(VLOOKUP('Mini''s to Under 9'!$B12,$B$2:$C$9,2,FALSE)&gt;=6,$B$1,""),"")</f>
        <v/>
      </c>
      <c r="N12" t="str">
        <f>IFERROR(IF(VLOOKUP('Mini''s to Under 9'!$B12,$B$2:$C$9,2,FALSE)&gt;=6,$B$1,""),"")</f>
        <v/>
      </c>
      <c r="O12" t="str">
        <f>IFERROR(IF(VLOOKUP('Mini''s to Under 9'!$B12,$B$2:$C$9,2,FALSE)&gt;=6,$B$1,""),"")</f>
        <v/>
      </c>
      <c r="P12" t="str">
        <f>IFERROR(IF(VLOOKUP('Mini''s to Under 9'!$B12,$B$2:$C$9,2,FALSE)&gt;=6,$B$1,""),"")</f>
        <v/>
      </c>
    </row>
    <row r="13" spans="1:18" x14ac:dyDescent="0.35">
      <c r="A13" t="s">
        <v>21</v>
      </c>
      <c r="B13" t="s">
        <v>21</v>
      </c>
      <c r="G13" t="str">
        <f>IFERROR(IF(VLOOKUP('Mini''s to Under 9'!$B13,$B$2:$C$9,2,FALSE)&lt;&gt;"","Reel",""),"")</f>
        <v/>
      </c>
      <c r="H13" t="str">
        <f>IFERROR(IF(VLOOKUP('Mini''s to Under 9'!$B13,$B$2:$C$9,2,FALSE)=1,"",IF(VLOOKUP('Mini''s to Under 9'!$B13,$B$2:$C$9,2,FALSE)&lt;=5,"Hop Jig","Heavy Jig")),"")</f>
        <v/>
      </c>
      <c r="I13" t="str">
        <f>IFERROR(IF(AND(VLOOKUP('Mini''s to Under 9'!$B13,$B$2:$C$9,2,FALSE)&gt;=3,VLOOKUP('Mini''s to Under 9'!$B13,$B$2:$C$9,2,FALSE)&lt;=5),"Light Jig",""),"")</f>
        <v/>
      </c>
      <c r="J13" t="str">
        <f>IFERROR(IF(VLOOKUP('Mini''s to Under 9'!$B13,$B$2:$C$9,2,FALSE)&gt;=6,$B$1,""),"")</f>
        <v/>
      </c>
      <c r="K13" t="str">
        <f>IFERROR(IF(VLOOKUP('Mini''s to Under 9'!$B13,$B$2:$C$9,2,FALSE)&gt;=6,$B$1,""),"")</f>
        <v/>
      </c>
      <c r="L13" t="str">
        <f>IFERROR(IF(VLOOKUP('Mini''s to Under 9'!$B13,$B$2:$C$9,2,FALSE)&gt;=6,$B$1,""),"")</f>
        <v/>
      </c>
      <c r="M13" t="str">
        <f>IFERROR(IF(VLOOKUP('Mini''s to Under 9'!$B13,$B$2:$C$9,2,FALSE)&gt;=6,$B$1,""),"")</f>
        <v/>
      </c>
      <c r="N13" t="str">
        <f>IFERROR(IF(VLOOKUP('Mini''s to Under 9'!$B13,$B$2:$C$9,2,FALSE)&gt;=6,$B$1,""),"")</f>
        <v/>
      </c>
      <c r="O13" t="str">
        <f>IFERROR(IF(VLOOKUP('Mini''s to Under 9'!$B13,$B$2:$C$9,2,FALSE)&gt;=6,$B$1,""),"")</f>
        <v/>
      </c>
      <c r="P13" t="str">
        <f>IFERROR(IF(VLOOKUP('Mini''s to Under 9'!$B13,$B$2:$C$9,2,FALSE)&gt;=6,$B$1,""),"")</f>
        <v/>
      </c>
    </row>
    <row r="14" spans="1:18" x14ac:dyDescent="0.35">
      <c r="A14" t="s">
        <v>22</v>
      </c>
      <c r="B14" t="s">
        <v>22</v>
      </c>
      <c r="G14" t="str">
        <f>IFERROR(IF(VLOOKUP('Mini''s to Under 9'!$B14,$B$2:$C$9,2,FALSE)&lt;&gt;"","Reel",""),"")</f>
        <v/>
      </c>
      <c r="H14" t="str">
        <f>IFERROR(IF(VLOOKUP('Mini''s to Under 9'!$B14,$B$2:$C$9,2,FALSE)=1,"",IF(VLOOKUP('Mini''s to Under 9'!$B14,$B$2:$C$9,2,FALSE)&lt;=5,"Hop Jig","Heavy Jig")),"")</f>
        <v/>
      </c>
      <c r="I14" t="str">
        <f>IFERROR(IF(AND(VLOOKUP('Mini''s to Under 9'!$B14,$B$2:$C$9,2,FALSE)&gt;=3,VLOOKUP('Mini''s to Under 9'!$B14,$B$2:$C$9,2,FALSE)&lt;=5),"Light Jig",""),"")</f>
        <v/>
      </c>
      <c r="J14" t="str">
        <f>IFERROR(IF(VLOOKUP('Mini''s to Under 9'!$B14,$B$2:$C$9,2,FALSE)&gt;=6,$B$1,""),"")</f>
        <v/>
      </c>
      <c r="K14" t="str">
        <f>IFERROR(IF(VLOOKUP('Mini''s to Under 9'!$B14,$B$2:$C$9,2,FALSE)&gt;=6,$B$1,""),"")</f>
        <v/>
      </c>
      <c r="L14" t="str">
        <f>IFERROR(IF(VLOOKUP('Mini''s to Under 9'!$B14,$B$2:$C$9,2,FALSE)&gt;=6,$B$1,""),"")</f>
        <v/>
      </c>
      <c r="M14" t="str">
        <f>IFERROR(IF(VLOOKUP('Mini''s to Under 9'!$B14,$B$2:$C$9,2,FALSE)&gt;=6,$B$1,""),"")</f>
        <v/>
      </c>
      <c r="N14" t="str">
        <f>IFERROR(IF(VLOOKUP('Mini''s to Under 9'!$B14,$B$2:$C$9,2,FALSE)&gt;=6,$B$1,""),"")</f>
        <v/>
      </c>
      <c r="O14" t="str">
        <f>IFERROR(IF(VLOOKUP('Mini''s to Under 9'!$B14,$B$2:$C$9,2,FALSE)&gt;=6,$B$1,""),"")</f>
        <v/>
      </c>
      <c r="P14" t="str">
        <f>IFERROR(IF(VLOOKUP('Mini''s to Under 9'!$B14,$B$2:$C$9,2,FALSE)&gt;=6,$B$1,""),"")</f>
        <v/>
      </c>
    </row>
    <row r="15" spans="1:18" x14ac:dyDescent="0.35">
      <c r="A15" t="s">
        <v>23</v>
      </c>
      <c r="B15" t="s">
        <v>23</v>
      </c>
      <c r="G15" t="str">
        <f>IFERROR(IF(VLOOKUP('Mini''s to Under 9'!$B15,$B$2:$C$9,2,FALSE)&lt;&gt;"","Reel",""),"")</f>
        <v/>
      </c>
      <c r="H15" t="str">
        <f>IFERROR(IF(VLOOKUP('Mini''s to Under 9'!$B15,$B$2:$C$9,2,FALSE)=1,"",IF(VLOOKUP('Mini''s to Under 9'!$B15,$B$2:$C$9,2,FALSE)&lt;=5,"Hop Jig","Heavy Jig")),"")</f>
        <v/>
      </c>
      <c r="I15" t="str">
        <f>IFERROR(IF(AND(VLOOKUP('Mini''s to Under 9'!$B15,$B$2:$C$9,2,FALSE)&gt;=3,VLOOKUP('Mini''s to Under 9'!$B15,$B$2:$C$9,2,FALSE)&lt;=5),"Light Jig",""),"")</f>
        <v/>
      </c>
      <c r="J15" t="str">
        <f>IFERROR(IF(VLOOKUP('Mini''s to Under 9'!$B15,$B$2:$C$9,2,FALSE)&gt;=6,$B$1,""),"")</f>
        <v/>
      </c>
      <c r="K15" t="str">
        <f>IFERROR(IF(VLOOKUP('Mini''s to Under 9'!$B15,$B$2:$C$9,2,FALSE)&gt;=6,$B$1,""),"")</f>
        <v/>
      </c>
      <c r="L15" t="str">
        <f>IFERROR(IF(VLOOKUP('Mini''s to Under 9'!$B15,$B$2:$C$9,2,FALSE)&gt;=6,$B$1,""),"")</f>
        <v/>
      </c>
      <c r="M15" t="str">
        <f>IFERROR(IF(VLOOKUP('Mini''s to Under 9'!$B15,$B$2:$C$9,2,FALSE)&gt;=6,$B$1,""),"")</f>
        <v/>
      </c>
      <c r="N15" t="str">
        <f>IFERROR(IF(VLOOKUP('Mini''s to Under 9'!$B15,$B$2:$C$9,2,FALSE)&gt;=6,$B$1,""),"")</f>
        <v/>
      </c>
      <c r="O15" t="str">
        <f>IFERROR(IF(VLOOKUP('Mini''s to Under 9'!$B15,$B$2:$C$9,2,FALSE)&gt;=6,$B$1,""),"")</f>
        <v/>
      </c>
      <c r="P15" t="str">
        <f>IFERROR(IF(VLOOKUP('Mini''s to Under 9'!$B15,$B$2:$C$9,2,FALSE)&gt;=6,$B$1,""),"")</f>
        <v/>
      </c>
    </row>
    <row r="16" spans="1:18" x14ac:dyDescent="0.35">
      <c r="A16" t="s">
        <v>24</v>
      </c>
      <c r="B16" t="s">
        <v>24</v>
      </c>
      <c r="G16" t="str">
        <f>IFERROR(IF(VLOOKUP('Mini''s to Under 9'!$B16,$B$2:$C$9,2,FALSE)&lt;&gt;"","Reel",""),"")</f>
        <v/>
      </c>
      <c r="H16" t="str">
        <f>IFERROR(IF(VLOOKUP('Mini''s to Under 9'!$B16,$B$2:$C$9,2,FALSE)=1,"",IF(VLOOKUP('Mini''s to Under 9'!$B16,$B$2:$C$9,2,FALSE)&lt;=5,"Hop Jig","Heavy Jig")),"")</f>
        <v/>
      </c>
      <c r="I16" t="str">
        <f>IFERROR(IF(AND(VLOOKUP('Mini''s to Under 9'!$B16,$B$2:$C$9,2,FALSE)&gt;=3,VLOOKUP('Mini''s to Under 9'!$B16,$B$2:$C$9,2,FALSE)&lt;=5),"Light Jig",""),"")</f>
        <v/>
      </c>
      <c r="J16" t="str">
        <f>IFERROR(IF(VLOOKUP('Mini''s to Under 9'!$B16,$B$2:$C$9,2,FALSE)&gt;=6,$B$1,""),"")</f>
        <v/>
      </c>
      <c r="K16" t="str">
        <f>IFERROR(IF(VLOOKUP('Mini''s to Under 9'!$B16,$B$2:$C$9,2,FALSE)&gt;=6,$B$1,""),"")</f>
        <v/>
      </c>
      <c r="L16" t="str">
        <f>IFERROR(IF(VLOOKUP('Mini''s to Under 9'!$B16,$B$2:$C$9,2,FALSE)&gt;=6,$B$1,""),"")</f>
        <v/>
      </c>
      <c r="M16" t="str">
        <f>IFERROR(IF(VLOOKUP('Mini''s to Under 9'!$B16,$B$2:$C$9,2,FALSE)&gt;=6,$B$1,""),"")</f>
        <v/>
      </c>
      <c r="N16" t="str">
        <f>IFERROR(IF(VLOOKUP('Mini''s to Under 9'!$B16,$B$2:$C$9,2,FALSE)&gt;=6,$B$1,""),"")</f>
        <v/>
      </c>
      <c r="O16" t="str">
        <f>IFERROR(IF(VLOOKUP('Mini''s to Under 9'!$B16,$B$2:$C$9,2,FALSE)&gt;=6,$B$1,""),"")</f>
        <v/>
      </c>
      <c r="P16" t="str">
        <f>IFERROR(IF(VLOOKUP('Mini''s to Under 9'!$B16,$B$2:$C$9,2,FALSE)&gt;=6,$B$1,""),"")</f>
        <v/>
      </c>
    </row>
    <row r="17" spans="1:16" x14ac:dyDescent="0.35">
      <c r="A17" t="s">
        <v>25</v>
      </c>
      <c r="B17" t="s">
        <v>25</v>
      </c>
      <c r="G17" t="str">
        <f>IFERROR(IF(VLOOKUP('Mini''s to Under 9'!$B17,$B$2:$C$9,2,FALSE)&lt;&gt;"","Reel",""),"")</f>
        <v/>
      </c>
      <c r="H17" t="str">
        <f>IFERROR(IF(VLOOKUP('Mini''s to Under 9'!$B17,$B$2:$C$9,2,FALSE)=1,"",IF(VLOOKUP('Mini''s to Under 9'!$B17,$B$2:$C$9,2,FALSE)&lt;=5,"Hop Jig","Heavy Jig")),"")</f>
        <v/>
      </c>
      <c r="I17" t="str">
        <f>IFERROR(IF(AND(VLOOKUP('Mini''s to Under 9'!$B17,$B$2:$C$9,2,FALSE)&gt;=3,VLOOKUP('Mini''s to Under 9'!$B17,$B$2:$C$9,2,FALSE)&lt;=5),"Light Jig",""),"")</f>
        <v/>
      </c>
      <c r="J17" t="str">
        <f>IFERROR(IF(VLOOKUP('Mini''s to Under 9'!$B17,$B$2:$C$9,2,FALSE)&gt;=6,$B$1,""),"")</f>
        <v/>
      </c>
      <c r="K17" t="str">
        <f>IFERROR(IF(VLOOKUP('Mini''s to Under 9'!$B17,$B$2:$C$9,2,FALSE)&gt;=6,$B$1,""),"")</f>
        <v/>
      </c>
      <c r="L17" t="str">
        <f>IFERROR(IF(VLOOKUP('Mini''s to Under 9'!$B17,$B$2:$C$9,2,FALSE)&gt;=6,$B$1,""),"")</f>
        <v/>
      </c>
      <c r="M17" t="str">
        <f>IFERROR(IF(VLOOKUP('Mini''s to Under 9'!$B17,$B$2:$C$9,2,FALSE)&gt;=6,$B$1,""),"")</f>
        <v/>
      </c>
      <c r="N17" t="str">
        <f>IFERROR(IF(VLOOKUP('Mini''s to Under 9'!$B17,$B$2:$C$9,2,FALSE)&gt;=6,$B$1,""),"")</f>
        <v/>
      </c>
      <c r="O17" t="str">
        <f>IFERROR(IF(VLOOKUP('Mini''s to Under 9'!$B17,$B$2:$C$9,2,FALSE)&gt;=6,$B$1,""),"")</f>
        <v/>
      </c>
      <c r="P17" t="str">
        <f>IFERROR(IF(VLOOKUP('Mini''s to Under 9'!$B17,$B$2:$C$9,2,FALSE)&gt;=6,$B$1,""),"")</f>
        <v/>
      </c>
    </row>
    <row r="18" spans="1:16" x14ac:dyDescent="0.35">
      <c r="A18" t="s">
        <v>26</v>
      </c>
      <c r="B18" t="s">
        <v>26</v>
      </c>
      <c r="G18" t="str">
        <f>IFERROR(IF(VLOOKUP('Mini''s to Under 9'!$B18,$B$2:$C$9,2,FALSE)&lt;&gt;"","Reel",""),"")</f>
        <v/>
      </c>
      <c r="H18" t="str">
        <f>IFERROR(IF(VLOOKUP('Mini''s to Under 9'!$B18,$B$2:$C$9,2,FALSE)=1,"",IF(VLOOKUP('Mini''s to Under 9'!$B18,$B$2:$C$9,2,FALSE)&lt;=5,"Hop Jig","Heavy Jig")),"")</f>
        <v/>
      </c>
      <c r="I18" t="str">
        <f>IFERROR(IF(AND(VLOOKUP('Mini''s to Under 9'!$B18,$B$2:$C$9,2,FALSE)&gt;=3,VLOOKUP('Mini''s to Under 9'!$B18,$B$2:$C$9,2,FALSE)&lt;=5),"Light Jig",""),"")</f>
        <v/>
      </c>
      <c r="J18" t="str">
        <f>IFERROR(IF(VLOOKUP('Mini''s to Under 9'!$B18,$B$2:$C$9,2,FALSE)&gt;=6,$B$1,""),"")</f>
        <v/>
      </c>
      <c r="K18" t="str">
        <f>IFERROR(IF(VLOOKUP('Mini''s to Under 9'!$B18,$B$2:$C$9,2,FALSE)&gt;=6,$B$1,""),"")</f>
        <v/>
      </c>
      <c r="L18" t="str">
        <f>IFERROR(IF(VLOOKUP('Mini''s to Under 9'!$B18,$B$2:$C$9,2,FALSE)&gt;=6,$B$1,""),"")</f>
        <v/>
      </c>
      <c r="M18" t="str">
        <f>IFERROR(IF(VLOOKUP('Mini''s to Under 9'!$B18,$B$2:$C$9,2,FALSE)&gt;=6,$B$1,""),"")</f>
        <v/>
      </c>
      <c r="N18" t="str">
        <f>IFERROR(IF(VLOOKUP('Mini''s to Under 9'!$B18,$B$2:$C$9,2,FALSE)&gt;=6,$B$1,""),"")</f>
        <v/>
      </c>
      <c r="O18" t="str">
        <f>IFERROR(IF(VLOOKUP('Mini''s to Under 9'!$B18,$B$2:$C$9,2,FALSE)&gt;=6,$B$1,""),"")</f>
        <v/>
      </c>
      <c r="P18" t="str">
        <f>IFERROR(IF(VLOOKUP('Mini''s to Under 9'!$B18,$B$2:$C$9,2,FALSE)&gt;=6,$B$1,""),"")</f>
        <v/>
      </c>
    </row>
    <row r="19" spans="1:16" x14ac:dyDescent="0.35">
      <c r="A19" t="s">
        <v>27</v>
      </c>
      <c r="B19" t="s">
        <v>27</v>
      </c>
      <c r="G19" t="str">
        <f>IFERROR(IF(VLOOKUP('Mini''s to Under 9'!$B19,$B$2:$C$9,2,FALSE)&lt;&gt;"","Reel",""),"")</f>
        <v/>
      </c>
      <c r="H19" t="str">
        <f>IFERROR(IF(VLOOKUP('Mini''s to Under 9'!$B19,$B$2:$C$9,2,FALSE)=1,"",IF(VLOOKUP('Mini''s to Under 9'!$B19,$B$2:$C$9,2,FALSE)&lt;=5,"Hop Jig","Heavy Jig")),"")</f>
        <v/>
      </c>
      <c r="I19" t="str">
        <f>IFERROR(IF(AND(VLOOKUP('Mini''s to Under 9'!$B19,$B$2:$C$9,2,FALSE)&gt;=3,VLOOKUP('Mini''s to Under 9'!$B19,$B$2:$C$9,2,FALSE)&lt;=5),"Light Jig",""),"")</f>
        <v/>
      </c>
      <c r="J19" t="str">
        <f>IFERROR(IF(VLOOKUP('Mini''s to Under 9'!$B19,$B$2:$C$9,2,FALSE)&gt;=6,$B$1,""),"")</f>
        <v/>
      </c>
      <c r="K19" t="str">
        <f>IFERROR(IF(VLOOKUP('Mini''s to Under 9'!$B19,$B$2:$C$9,2,FALSE)&gt;=6,$B$1,""),"")</f>
        <v/>
      </c>
      <c r="L19" t="str">
        <f>IFERROR(IF(VLOOKUP('Mini''s to Under 9'!$B19,$B$2:$C$9,2,FALSE)&gt;=6,$B$1,""),"")</f>
        <v/>
      </c>
      <c r="M19" t="str">
        <f>IFERROR(IF(VLOOKUP('Mini''s to Under 9'!$B19,$B$2:$C$9,2,FALSE)&gt;=6,$B$1,""),"")</f>
        <v/>
      </c>
      <c r="N19" t="str">
        <f>IFERROR(IF(VLOOKUP('Mini''s to Under 9'!$B19,$B$2:$C$9,2,FALSE)&gt;=6,$B$1,""),"")</f>
        <v/>
      </c>
      <c r="O19" t="str">
        <f>IFERROR(IF(VLOOKUP('Mini''s to Under 9'!$B19,$B$2:$C$9,2,FALSE)&gt;=6,$B$1,""),"")</f>
        <v/>
      </c>
      <c r="P19" t="str">
        <f>IFERROR(IF(VLOOKUP('Mini''s to Under 9'!$B19,$B$2:$C$9,2,FALSE)&gt;=6,$B$1,""),"")</f>
        <v/>
      </c>
    </row>
    <row r="20" spans="1:16" x14ac:dyDescent="0.35">
      <c r="A20" t="s">
        <v>28</v>
      </c>
      <c r="B20" t="s">
        <v>28</v>
      </c>
      <c r="G20" t="str">
        <f>IFERROR(IF(VLOOKUP('Mini''s to Under 9'!$B20,$B$2:$C$9,2,FALSE)&lt;&gt;"","Reel",""),"")</f>
        <v/>
      </c>
      <c r="H20" t="str">
        <f>IFERROR(IF(VLOOKUP('Mini''s to Under 9'!$B20,$B$2:$C$9,2,FALSE)=1,"",IF(VLOOKUP('Mini''s to Under 9'!$B20,$B$2:$C$9,2,FALSE)&lt;=5,"Hop Jig","Heavy Jig")),"")</f>
        <v/>
      </c>
      <c r="I20" t="str">
        <f>IFERROR(IF(AND(VLOOKUP('Mini''s to Under 9'!$B20,$B$2:$C$9,2,FALSE)&gt;=3,VLOOKUP('Mini''s to Under 9'!$B20,$B$2:$C$9,2,FALSE)&lt;=5),"Light Jig",""),"")</f>
        <v/>
      </c>
      <c r="J20" t="str">
        <f>IFERROR(IF(VLOOKUP('Mini''s to Under 9'!$B20,$B$2:$C$9,2,FALSE)&gt;=6,$B$1,""),"")</f>
        <v/>
      </c>
      <c r="K20" t="str">
        <f>IFERROR(IF(VLOOKUP('Mini''s to Under 9'!$B20,$B$2:$C$9,2,FALSE)&gt;=6,$B$1,""),"")</f>
        <v/>
      </c>
      <c r="L20" t="str">
        <f>IFERROR(IF(VLOOKUP('Mini''s to Under 9'!$B20,$B$2:$C$9,2,FALSE)&gt;=6,$B$1,""),"")</f>
        <v/>
      </c>
      <c r="M20" t="str">
        <f>IFERROR(IF(VLOOKUP('Mini''s to Under 9'!$B20,$B$2:$C$9,2,FALSE)&gt;=6,$B$1,""),"")</f>
        <v/>
      </c>
      <c r="N20" t="str">
        <f>IFERROR(IF(VLOOKUP('Mini''s to Under 9'!$B20,$B$2:$C$9,2,FALSE)&gt;=6,$B$1,""),"")</f>
        <v/>
      </c>
      <c r="O20" t="str">
        <f>IFERROR(IF(VLOOKUP('Mini''s to Under 9'!$B20,$B$2:$C$9,2,FALSE)&gt;=6,$B$1,""),"")</f>
        <v/>
      </c>
      <c r="P20" t="str">
        <f>IFERROR(IF(VLOOKUP('Mini''s to Under 9'!$B20,$B$2:$C$9,2,FALSE)&gt;=6,$B$1,""),"")</f>
        <v/>
      </c>
    </row>
    <row r="21" spans="1:16" x14ac:dyDescent="0.35">
      <c r="G21" t="str">
        <f>IFERROR(IF(VLOOKUP('Mini''s to Under 9'!$B21,$B$2:$C$9,2,FALSE)&lt;&gt;"","Reel",""),"")</f>
        <v/>
      </c>
      <c r="H21" t="str">
        <f>IFERROR(IF(VLOOKUP('Mini''s to Under 9'!$B21,$B$2:$C$9,2,FALSE)=1,"",IF(VLOOKUP('Mini''s to Under 9'!$B21,$B$2:$C$9,2,FALSE)&lt;=5,"Hop Jig","Heavy Jig")),"")</f>
        <v/>
      </c>
      <c r="I21" t="str">
        <f>IFERROR(IF(AND(VLOOKUP('Mini''s to Under 9'!$B21,$B$2:$C$9,2,FALSE)&gt;=3,VLOOKUP('Mini''s to Under 9'!$B21,$B$2:$C$9,2,FALSE)&lt;=5),"Light Jig",""),"")</f>
        <v/>
      </c>
      <c r="J21" t="str">
        <f>IFERROR(IF(VLOOKUP('Mini''s to Under 9'!$B21,$B$2:$C$9,2,FALSE)&gt;=6,$B$1,""),"")</f>
        <v/>
      </c>
      <c r="K21" t="str">
        <f>IFERROR(IF(VLOOKUP('Mini''s to Under 9'!$B21,$B$2:$C$9,2,FALSE)&gt;=6,$B$1,""),"")</f>
        <v/>
      </c>
      <c r="L21" t="str">
        <f>IFERROR(IF(VLOOKUP('Mini''s to Under 9'!$B21,$B$2:$C$9,2,FALSE)&gt;=6,$B$1,""),"")</f>
        <v/>
      </c>
      <c r="M21" t="str">
        <f>IFERROR(IF(VLOOKUP('Mini''s to Under 9'!$B21,$B$2:$C$9,2,FALSE)&gt;=6,$B$1,""),"")</f>
        <v/>
      </c>
      <c r="N21" t="str">
        <f>IFERROR(IF(VLOOKUP('Mini''s to Under 9'!$B21,$B$2:$C$9,2,FALSE)&gt;=6,$B$1,""),"")</f>
        <v/>
      </c>
      <c r="O21" t="str">
        <f>IFERROR(IF(VLOOKUP('Mini''s to Under 9'!$B21,$B$2:$C$9,2,FALSE)&gt;=6,$B$1,""),"")</f>
        <v/>
      </c>
      <c r="P21" t="str">
        <f>IFERROR(IF(VLOOKUP('Mini''s to Under 9'!$B21,$B$2:$C$9,2,FALSE)&gt;=6,$B$1,""),"")</f>
        <v/>
      </c>
    </row>
    <row r="22" spans="1:16" x14ac:dyDescent="0.35">
      <c r="G22" t="str">
        <f>IFERROR(IF(VLOOKUP('Mini''s to Under 9'!$B22,$B$2:$C$9,2,FALSE)&lt;&gt;"","Reel",""),"")</f>
        <v/>
      </c>
      <c r="H22" t="str">
        <f>IFERROR(IF(VLOOKUP('Mini''s to Under 9'!$B22,$B$2:$C$9,2,FALSE)=1,"",IF(VLOOKUP('Mini''s to Under 9'!$B22,$B$2:$C$9,2,FALSE)&lt;=5,"Hop Jig","Heavy Jig")),"")</f>
        <v/>
      </c>
      <c r="I22" t="str">
        <f>IFERROR(IF(AND(VLOOKUP('Mini''s to Under 9'!$B22,$B$2:$C$9,2,FALSE)&gt;=3,VLOOKUP('Mini''s to Under 9'!$B22,$B$2:$C$9,2,FALSE)&lt;=5),"Light Jig",""),"")</f>
        <v/>
      </c>
      <c r="J22" t="str">
        <f>IFERROR(IF(VLOOKUP('Mini''s to Under 9'!$B22,$B$2:$C$9,2,FALSE)&gt;=6,$B$1,""),"")</f>
        <v/>
      </c>
      <c r="K22" t="str">
        <f>IFERROR(IF(VLOOKUP('Mini''s to Under 9'!$B22,$B$2:$C$9,2,FALSE)&gt;=6,$B$1,""),"")</f>
        <v/>
      </c>
      <c r="L22" t="str">
        <f>IFERROR(IF(VLOOKUP('Mini''s to Under 9'!$B22,$B$2:$C$9,2,FALSE)&gt;=6,$B$1,""),"")</f>
        <v/>
      </c>
      <c r="M22" t="str">
        <f>IFERROR(IF(VLOOKUP('Mini''s to Under 9'!$B22,$B$2:$C$9,2,FALSE)&gt;=6,$B$1,""),"")</f>
        <v/>
      </c>
      <c r="N22" t="str">
        <f>IFERROR(IF(VLOOKUP('Mini''s to Under 9'!$B22,$B$2:$C$9,2,FALSE)&gt;=6,$B$1,""),"")</f>
        <v/>
      </c>
      <c r="O22" t="str">
        <f>IFERROR(IF(VLOOKUP('Mini''s to Under 9'!$B22,$B$2:$C$9,2,FALSE)&gt;=6,$B$1,""),"")</f>
        <v/>
      </c>
      <c r="P22" t="str">
        <f>IFERROR(IF(VLOOKUP('Mini''s to Under 9'!$B22,$B$2:$C$9,2,FALSE)&gt;=6,$B$1,""),"")</f>
        <v/>
      </c>
    </row>
    <row r="23" spans="1:16" x14ac:dyDescent="0.35">
      <c r="G23" t="str">
        <f>IFERROR(IF(VLOOKUP('Mini''s to Under 9'!$B23,$B$2:$C$9,2,FALSE)&lt;&gt;"","Reel",""),"")</f>
        <v/>
      </c>
      <c r="H23" t="str">
        <f>IFERROR(IF(VLOOKUP('Mini''s to Under 9'!$B23,$B$2:$C$9,2,FALSE)=1,"",IF(VLOOKUP('Mini''s to Under 9'!$B23,$B$2:$C$9,2,FALSE)&lt;=5,"Hop Jig","Heavy Jig")),"")</f>
        <v/>
      </c>
      <c r="I23" t="str">
        <f>IFERROR(IF(AND(VLOOKUP('Mini''s to Under 9'!$B23,$B$2:$C$9,2,FALSE)&gt;=3,VLOOKUP('Mini''s to Under 9'!$B23,$B$2:$C$9,2,FALSE)&lt;=5),"Light Jig",""),"")</f>
        <v/>
      </c>
      <c r="J23" t="str">
        <f>IFERROR(IF(VLOOKUP('Mini''s to Under 9'!$B23,$B$2:$C$9,2,FALSE)&gt;=6,$B$1,""),"")</f>
        <v/>
      </c>
      <c r="K23" t="str">
        <f>IFERROR(IF(VLOOKUP('Mini''s to Under 9'!$B23,$B$2:$C$9,2,FALSE)&gt;=6,$B$1,""),"")</f>
        <v/>
      </c>
      <c r="L23" t="str">
        <f>IFERROR(IF(VLOOKUP('Mini''s to Under 9'!$B23,$B$2:$C$9,2,FALSE)&gt;=6,$B$1,""),"")</f>
        <v/>
      </c>
      <c r="M23" t="str">
        <f>IFERROR(IF(VLOOKUP('Mini''s to Under 9'!$B23,$B$2:$C$9,2,FALSE)&gt;=6,$B$1,""),"")</f>
        <v/>
      </c>
      <c r="N23" t="str">
        <f>IFERROR(IF(VLOOKUP('Mini''s to Under 9'!$B23,$B$2:$C$9,2,FALSE)&gt;=6,$B$1,""),"")</f>
        <v/>
      </c>
      <c r="O23" t="str">
        <f>IFERROR(IF(VLOOKUP('Mini''s to Under 9'!$B23,$B$2:$C$9,2,FALSE)&gt;=6,$B$1,""),"")</f>
        <v/>
      </c>
      <c r="P23" t="str">
        <f>IFERROR(IF(VLOOKUP('Mini''s to Under 9'!$B23,$B$2:$C$9,2,FALSE)&gt;=6,$B$1,""),"")</f>
        <v/>
      </c>
    </row>
    <row r="24" spans="1:16" x14ac:dyDescent="0.35">
      <c r="G24" t="str">
        <f>IFERROR(IF(VLOOKUP('Mini''s to Under 9'!$B24,$B$2:$C$9,2,FALSE)&lt;&gt;"","Reel",""),"")</f>
        <v/>
      </c>
      <c r="H24" t="str">
        <f>IFERROR(IF(VLOOKUP('Mini''s to Under 9'!$B24,$B$2:$C$9,2,FALSE)=1,"",IF(VLOOKUP('Mini''s to Under 9'!$B24,$B$2:$C$9,2,FALSE)&lt;=5,"Hop Jig","Heavy Jig")),"")</f>
        <v/>
      </c>
      <c r="I24" t="str">
        <f>IFERROR(IF(AND(VLOOKUP('Mini''s to Under 9'!$B24,$B$2:$C$9,2,FALSE)&gt;=3,VLOOKUP('Mini''s to Under 9'!$B24,$B$2:$C$9,2,FALSE)&lt;=5),"Light Jig",""),"")</f>
        <v/>
      </c>
      <c r="J24" t="str">
        <f>IFERROR(IF(VLOOKUP('Mini''s to Under 9'!$B24,$B$2:$C$9,2,FALSE)&gt;=6,$B$1,""),"")</f>
        <v/>
      </c>
      <c r="K24" t="str">
        <f>IFERROR(IF(VLOOKUP('Mini''s to Under 9'!$B24,$B$2:$C$9,2,FALSE)&gt;=6,$B$1,""),"")</f>
        <v/>
      </c>
      <c r="L24" t="str">
        <f>IFERROR(IF(VLOOKUP('Mini''s to Under 9'!$B24,$B$2:$C$9,2,FALSE)&gt;=6,$B$1,""),"")</f>
        <v/>
      </c>
      <c r="M24" t="str">
        <f>IFERROR(IF(VLOOKUP('Mini''s to Under 9'!$B24,$B$2:$C$9,2,FALSE)&gt;=6,$B$1,""),"")</f>
        <v/>
      </c>
      <c r="N24" t="str">
        <f>IFERROR(IF(VLOOKUP('Mini''s to Under 9'!$B24,$B$2:$C$9,2,FALSE)&gt;=6,$B$1,""),"")</f>
        <v/>
      </c>
      <c r="O24" t="str">
        <f>IFERROR(IF(VLOOKUP('Mini''s to Under 9'!$B24,$B$2:$C$9,2,FALSE)&gt;=6,$B$1,""),"")</f>
        <v/>
      </c>
      <c r="P24" t="str">
        <f>IFERROR(IF(VLOOKUP('Mini''s to Under 9'!$B24,$B$2:$C$9,2,FALSE)&gt;=6,$B$1,""),"")</f>
        <v/>
      </c>
    </row>
    <row r="25" spans="1:16" x14ac:dyDescent="0.35">
      <c r="G25" t="str">
        <f>IFERROR(IF(VLOOKUP('Mini''s to Under 9'!$B25,$B$2:$C$9,2,FALSE)&lt;&gt;"","Reel",""),"")</f>
        <v/>
      </c>
      <c r="H25" t="str">
        <f>IFERROR(IF(VLOOKUP('Mini''s to Under 9'!$B25,$B$2:$C$9,2,FALSE)=1,"",IF(VLOOKUP('Mini''s to Under 9'!$B25,$B$2:$C$9,2,FALSE)&lt;=5,"Hop Jig","Heavy Jig")),"")</f>
        <v/>
      </c>
      <c r="I25" t="str">
        <f>IFERROR(IF(AND(VLOOKUP('Mini''s to Under 9'!$B25,$B$2:$C$9,2,FALSE)&gt;=3,VLOOKUP('Mini''s to Under 9'!$B25,$B$2:$C$9,2,FALSE)&lt;=5),"Light Jig",""),"")</f>
        <v/>
      </c>
      <c r="J25" t="str">
        <f>IFERROR(IF(VLOOKUP('Mini''s to Under 9'!$B25,$B$2:$C$9,2,FALSE)&gt;=6,$B$1,""),"")</f>
        <v/>
      </c>
      <c r="K25" t="str">
        <f>IFERROR(IF(VLOOKUP('Mini''s to Under 9'!$B25,$B$2:$C$9,2,FALSE)&gt;=6,$B$1,""),"")</f>
        <v/>
      </c>
      <c r="L25" t="str">
        <f>IFERROR(IF(VLOOKUP('Mini''s to Under 9'!$B25,$B$2:$C$9,2,FALSE)&gt;=6,$B$1,""),"")</f>
        <v/>
      </c>
      <c r="M25" t="str">
        <f>IFERROR(IF(VLOOKUP('Mini''s to Under 9'!$B25,$B$2:$C$9,2,FALSE)&gt;=6,$B$1,""),"")</f>
        <v/>
      </c>
      <c r="N25" t="str">
        <f>IFERROR(IF(VLOOKUP('Mini''s to Under 9'!$B25,$B$2:$C$9,2,FALSE)&gt;=6,$B$1,""),"")</f>
        <v/>
      </c>
      <c r="O25" t="str">
        <f>IFERROR(IF(VLOOKUP('Mini''s to Under 9'!$B25,$B$2:$C$9,2,FALSE)&gt;=6,$B$1,""),"")</f>
        <v/>
      </c>
      <c r="P25" t="str">
        <f>IFERROR(IF(VLOOKUP('Mini''s to Under 9'!$B25,$B$2:$C$9,2,FALSE)&gt;=6,$B$1,""),"")</f>
        <v/>
      </c>
    </row>
    <row r="26" spans="1:16" x14ac:dyDescent="0.35">
      <c r="G26" t="str">
        <f>IFERROR(IF(VLOOKUP('Mini''s to Under 9'!$B26,$B$2:$C$9,2,FALSE)&lt;&gt;"","Reel",""),"")</f>
        <v/>
      </c>
      <c r="H26" t="str">
        <f>IFERROR(IF(VLOOKUP('Mini''s to Under 9'!$B26,$B$2:$C$9,2,FALSE)=1,"",IF(VLOOKUP('Mini''s to Under 9'!$B26,$B$2:$C$9,2,FALSE)&lt;=5,"Hop Jig","Heavy Jig")),"")</f>
        <v/>
      </c>
      <c r="I26" t="str">
        <f>IFERROR(IF(AND(VLOOKUP('Mini''s to Under 9'!$B26,$B$2:$C$9,2,FALSE)&gt;=3,VLOOKUP('Mini''s to Under 9'!$B26,$B$2:$C$9,2,FALSE)&lt;=5),"Light Jig",""),"")</f>
        <v/>
      </c>
      <c r="J26" t="str">
        <f>IFERROR(IF(VLOOKUP('Mini''s to Under 9'!$B26,$B$2:$C$9,2,FALSE)&gt;=6,$B$1,""),"")</f>
        <v/>
      </c>
      <c r="K26" t="str">
        <f>IFERROR(IF(VLOOKUP('Mini''s to Under 9'!$B26,$B$2:$C$9,2,FALSE)&gt;=6,$B$1,""),"")</f>
        <v/>
      </c>
      <c r="L26" t="str">
        <f>IFERROR(IF(VLOOKUP('Mini''s to Under 9'!$B26,$B$2:$C$9,2,FALSE)&gt;=6,$B$1,""),"")</f>
        <v/>
      </c>
      <c r="M26" t="str">
        <f>IFERROR(IF(VLOOKUP('Mini''s to Under 9'!$B26,$B$2:$C$9,2,FALSE)&gt;=6,$B$1,""),"")</f>
        <v/>
      </c>
      <c r="N26" t="str">
        <f>IFERROR(IF(VLOOKUP('Mini''s to Under 9'!$B26,$B$2:$C$9,2,FALSE)&gt;=6,$B$1,""),"")</f>
        <v/>
      </c>
      <c r="O26" t="str">
        <f>IFERROR(IF(VLOOKUP('Mini''s to Under 9'!$B26,$B$2:$C$9,2,FALSE)&gt;=6,$B$1,""),"")</f>
        <v/>
      </c>
      <c r="P26" t="str">
        <f>IFERROR(IF(VLOOKUP('Mini''s to Under 9'!$B26,$B$2:$C$9,2,FALSE)&gt;=6,$B$1,""),"")</f>
        <v/>
      </c>
    </row>
    <row r="27" spans="1:16" x14ac:dyDescent="0.35">
      <c r="G27" t="str">
        <f>IFERROR(IF(VLOOKUP('Mini''s to Under 9'!$B27,$B$2:$C$9,2,FALSE)&lt;&gt;"","Reel",""),"")</f>
        <v/>
      </c>
      <c r="H27" t="str">
        <f>IFERROR(IF(VLOOKUP('Mini''s to Under 9'!$B27,$B$2:$C$9,2,FALSE)=1,"",IF(VLOOKUP('Mini''s to Under 9'!$B27,$B$2:$C$9,2,FALSE)&lt;=5,"Hop Jig","Heavy Jig")),"")</f>
        <v/>
      </c>
      <c r="I27" t="str">
        <f>IFERROR(IF(AND(VLOOKUP('Mini''s to Under 9'!$B27,$B$2:$C$9,2,FALSE)&gt;=3,VLOOKUP('Mini''s to Under 9'!$B27,$B$2:$C$9,2,FALSE)&lt;=5),"Light Jig",""),"")</f>
        <v/>
      </c>
      <c r="J27" t="str">
        <f>IFERROR(IF(VLOOKUP('Mini''s to Under 9'!$B27,$B$2:$C$9,2,FALSE)&gt;=6,$B$1,""),"")</f>
        <v/>
      </c>
      <c r="K27" t="str">
        <f>IFERROR(IF(VLOOKUP('Mini''s to Under 9'!$B27,$B$2:$C$9,2,FALSE)&gt;=6,$B$1,""),"")</f>
        <v/>
      </c>
      <c r="L27" t="str">
        <f>IFERROR(IF(VLOOKUP('Mini''s to Under 9'!$B27,$B$2:$C$9,2,FALSE)&gt;=6,$B$1,""),"")</f>
        <v/>
      </c>
      <c r="M27" t="str">
        <f>IFERROR(IF(VLOOKUP('Mini''s to Under 9'!$B27,$B$2:$C$9,2,FALSE)&gt;=6,$B$1,""),"")</f>
        <v/>
      </c>
      <c r="N27" t="str">
        <f>IFERROR(IF(VLOOKUP('Mini''s to Under 9'!$B27,$B$2:$C$9,2,FALSE)&gt;=6,$B$1,""),"")</f>
        <v/>
      </c>
      <c r="O27" t="str">
        <f>IFERROR(IF(VLOOKUP('Mini''s to Under 9'!$B27,$B$2:$C$9,2,FALSE)&gt;=6,$B$1,""),"")</f>
        <v/>
      </c>
      <c r="P27" t="str">
        <f>IFERROR(IF(VLOOKUP('Mini''s to Under 9'!$B27,$B$2:$C$9,2,FALSE)&gt;=6,$B$1,""),"")</f>
        <v/>
      </c>
    </row>
    <row r="28" spans="1:16" x14ac:dyDescent="0.35">
      <c r="G28" t="str">
        <f>IFERROR(IF(VLOOKUP('Mini''s to Under 9'!$B28,$B$2:$C$9,2,FALSE)&lt;&gt;"","Reel",""),"")</f>
        <v/>
      </c>
      <c r="H28" t="str">
        <f>IFERROR(IF(VLOOKUP('Mini''s to Under 9'!$B28,$B$2:$C$9,2,FALSE)=1,"",IF(VLOOKUP('Mini''s to Under 9'!$B28,$B$2:$C$9,2,FALSE)&lt;=5,"Hop Jig","Heavy Jig")),"")</f>
        <v/>
      </c>
      <c r="I28" t="str">
        <f>IFERROR(IF(AND(VLOOKUP('Mini''s to Under 9'!$B28,$B$2:$C$9,2,FALSE)&gt;=3,VLOOKUP('Mini''s to Under 9'!$B28,$B$2:$C$9,2,FALSE)&lt;=5),"Light Jig",""),"")</f>
        <v/>
      </c>
      <c r="J28" t="str">
        <f>IFERROR(IF(VLOOKUP('Mini''s to Under 9'!$B28,$B$2:$C$9,2,FALSE)&gt;=6,$B$1,""),"")</f>
        <v/>
      </c>
      <c r="K28" t="str">
        <f>IFERROR(IF(VLOOKUP('Mini''s to Under 9'!$B28,$B$2:$C$9,2,FALSE)&gt;=6,$B$1,""),"")</f>
        <v/>
      </c>
      <c r="L28" t="str">
        <f>IFERROR(IF(VLOOKUP('Mini''s to Under 9'!$B28,$B$2:$C$9,2,FALSE)&gt;=6,$B$1,""),"")</f>
        <v/>
      </c>
      <c r="M28" t="str">
        <f>IFERROR(IF(VLOOKUP('Mini''s to Under 9'!$B28,$B$2:$C$9,2,FALSE)&gt;=6,$B$1,""),"")</f>
        <v/>
      </c>
      <c r="N28" t="str">
        <f>IFERROR(IF(VLOOKUP('Mini''s to Under 9'!$B28,$B$2:$C$9,2,FALSE)&gt;=6,$B$1,""),"")</f>
        <v/>
      </c>
      <c r="O28" t="str">
        <f>IFERROR(IF(VLOOKUP('Mini''s to Under 9'!$B28,$B$2:$C$9,2,FALSE)&gt;=6,$B$1,""),"")</f>
        <v/>
      </c>
      <c r="P28" t="str">
        <f>IFERROR(IF(VLOOKUP('Mini''s to Under 9'!$B28,$B$2:$C$9,2,FALSE)&gt;=6,$B$1,""),"")</f>
        <v/>
      </c>
    </row>
    <row r="29" spans="1:16" x14ac:dyDescent="0.35">
      <c r="G29" t="str">
        <f>IFERROR(IF(VLOOKUP('Mini''s to Under 9'!$B29,$B$2:$C$9,2,FALSE)&lt;&gt;"","Reel",""),"")</f>
        <v/>
      </c>
      <c r="H29" t="str">
        <f>IFERROR(IF(VLOOKUP('Mini''s to Under 9'!$B29,$B$2:$C$9,2,FALSE)=1,"",IF(VLOOKUP('Mini''s to Under 9'!$B29,$B$2:$C$9,2,FALSE)&lt;=5,"Hop Jig","Heavy Jig")),"")</f>
        <v/>
      </c>
      <c r="I29" t="str">
        <f>IFERROR(IF(AND(VLOOKUP('Mini''s to Under 9'!$B29,$B$2:$C$9,2,FALSE)&gt;=3,VLOOKUP('Mini''s to Under 9'!$B29,$B$2:$C$9,2,FALSE)&lt;=5),"Light Jig",""),"")</f>
        <v/>
      </c>
      <c r="J29" t="str">
        <f>IFERROR(IF(VLOOKUP('Mini''s to Under 9'!$B29,$B$2:$C$9,2,FALSE)&gt;=6,$B$1,""),"")</f>
        <v/>
      </c>
      <c r="K29" t="str">
        <f>IFERROR(IF(VLOOKUP('Mini''s to Under 9'!$B29,$B$2:$C$9,2,FALSE)&gt;=6,$B$1,""),"")</f>
        <v/>
      </c>
      <c r="L29" t="str">
        <f>IFERROR(IF(VLOOKUP('Mini''s to Under 9'!$B29,$B$2:$C$9,2,FALSE)&gt;=6,$B$1,""),"")</f>
        <v/>
      </c>
      <c r="M29" t="str">
        <f>IFERROR(IF(VLOOKUP('Mini''s to Under 9'!$B29,$B$2:$C$9,2,FALSE)&gt;=6,$B$1,""),"")</f>
        <v/>
      </c>
      <c r="N29" t="str">
        <f>IFERROR(IF(VLOOKUP('Mini''s to Under 9'!$B29,$B$2:$C$9,2,FALSE)&gt;=6,$B$1,""),"")</f>
        <v/>
      </c>
      <c r="O29" t="str">
        <f>IFERROR(IF(VLOOKUP('Mini''s to Under 9'!$B29,$B$2:$C$9,2,FALSE)&gt;=6,$B$1,""),"")</f>
        <v/>
      </c>
      <c r="P29" t="str">
        <f>IFERROR(IF(VLOOKUP('Mini''s to Under 9'!$B29,$B$2:$C$9,2,FALSE)&gt;=6,$B$1,""),"")</f>
        <v/>
      </c>
    </row>
    <row r="30" spans="1:16" x14ac:dyDescent="0.35">
      <c r="G30" t="str">
        <f>IFERROR(IF(VLOOKUP('Mini''s to Under 9'!$B30,$B$2:$C$9,2,FALSE)&lt;&gt;"","Reel",""),"")</f>
        <v/>
      </c>
      <c r="H30" t="str">
        <f>IFERROR(IF(VLOOKUP('Mini''s to Under 9'!$B30,$B$2:$C$9,2,FALSE)=1,"",IF(VLOOKUP('Mini''s to Under 9'!$B30,$B$2:$C$9,2,FALSE)&lt;=5,"Hop Jig","Heavy Jig")),"")</f>
        <v/>
      </c>
      <c r="I30" t="str">
        <f>IFERROR(IF(AND(VLOOKUP('Mini''s to Under 9'!$B30,$B$2:$C$9,2,FALSE)&gt;=3,VLOOKUP('Mini''s to Under 9'!$B30,$B$2:$C$9,2,FALSE)&lt;=5),"Light Jig",""),"")</f>
        <v/>
      </c>
      <c r="J30" t="str">
        <f>IFERROR(IF(VLOOKUP('Mini''s to Under 9'!$B30,$B$2:$C$9,2,FALSE)&gt;=6,$B$1,""),"")</f>
        <v/>
      </c>
      <c r="K30" t="str">
        <f>IFERROR(IF(VLOOKUP('Mini''s to Under 9'!$B30,$B$2:$C$9,2,FALSE)&gt;=6,$B$1,""),"")</f>
        <v/>
      </c>
      <c r="L30" t="str">
        <f>IFERROR(IF(VLOOKUP('Mini''s to Under 9'!$B30,$B$2:$C$9,2,FALSE)&gt;=6,$B$1,""),"")</f>
        <v/>
      </c>
      <c r="M30" t="str">
        <f>IFERROR(IF(VLOOKUP('Mini''s to Under 9'!$B30,$B$2:$C$9,2,FALSE)&gt;=6,$B$1,""),"")</f>
        <v/>
      </c>
      <c r="N30" t="str">
        <f>IFERROR(IF(VLOOKUP('Mini''s to Under 9'!$B30,$B$2:$C$9,2,FALSE)&gt;=6,$B$1,""),"")</f>
        <v/>
      </c>
      <c r="O30" t="str">
        <f>IFERROR(IF(VLOOKUP('Mini''s to Under 9'!$B30,$B$2:$C$9,2,FALSE)&gt;=6,$B$1,""),"")</f>
        <v/>
      </c>
      <c r="P30" t="str">
        <f>IFERROR(IF(VLOOKUP('Mini''s to Under 9'!$B30,$B$2:$C$9,2,FALSE)&gt;=6,$B$1,""),"")</f>
        <v/>
      </c>
    </row>
    <row r="31" spans="1:16" x14ac:dyDescent="0.35">
      <c r="G31" t="str">
        <f>IFERROR(IF(VLOOKUP('Mini''s to Under 9'!$B31,$B$2:$C$9,2,FALSE)&lt;&gt;"","Reel",""),"")</f>
        <v/>
      </c>
      <c r="H31" t="str">
        <f>IFERROR(IF(VLOOKUP('Mini''s to Under 9'!$B31,$B$2:$C$9,2,FALSE)=1,"",IF(VLOOKUP('Mini''s to Under 9'!$B31,$B$2:$C$9,2,FALSE)&lt;=5,"Hop Jig","Heavy Jig")),"")</f>
        <v/>
      </c>
      <c r="I31" t="str">
        <f>IFERROR(IF(AND(VLOOKUP('Mini''s to Under 9'!$B31,$B$2:$C$9,2,FALSE)&gt;=3,VLOOKUP('Mini''s to Under 9'!$B31,$B$2:$C$9,2,FALSE)&lt;=5),"Light Jig",""),"")</f>
        <v/>
      </c>
      <c r="J31" t="str">
        <f>IFERROR(IF(VLOOKUP('Mini''s to Under 9'!$B31,$B$2:$C$9,2,FALSE)&gt;=6,$B$1,""),"")</f>
        <v/>
      </c>
      <c r="K31" t="str">
        <f>IFERROR(IF(VLOOKUP('Mini''s to Under 9'!$B31,$B$2:$C$9,2,FALSE)&gt;=6,$B$1,""),"")</f>
        <v/>
      </c>
      <c r="L31" t="str">
        <f>IFERROR(IF(VLOOKUP('Mini''s to Under 9'!$B31,$B$2:$C$9,2,FALSE)&gt;=6,$B$1,""),"")</f>
        <v/>
      </c>
      <c r="M31" t="str">
        <f>IFERROR(IF(VLOOKUP('Mini''s to Under 9'!$B31,$B$2:$C$9,2,FALSE)&gt;=6,$B$1,""),"")</f>
        <v/>
      </c>
      <c r="N31" t="str">
        <f>IFERROR(IF(VLOOKUP('Mini''s to Under 9'!$B31,$B$2:$C$9,2,FALSE)&gt;=6,$B$1,""),"")</f>
        <v/>
      </c>
      <c r="O31" t="str">
        <f>IFERROR(IF(VLOOKUP('Mini''s to Under 9'!$B31,$B$2:$C$9,2,FALSE)&gt;=6,$B$1,""),"")</f>
        <v/>
      </c>
      <c r="P31" t="str">
        <f>IFERROR(IF(VLOOKUP('Mini''s to Under 9'!$B31,$B$2:$C$9,2,FALSE)&gt;=6,$B$1,""),"")</f>
        <v/>
      </c>
    </row>
    <row r="32" spans="1:16" x14ac:dyDescent="0.35">
      <c r="G32" t="str">
        <f>IFERROR(IF(VLOOKUP('Mini''s to Under 9'!$B32,$B$2:$C$9,2,FALSE)&lt;&gt;"","Reel",""),"")</f>
        <v/>
      </c>
      <c r="H32" t="str">
        <f>IFERROR(IF(VLOOKUP('Mini''s to Under 9'!$B32,$B$2:$C$9,2,FALSE)=1,"",IF(VLOOKUP('Mini''s to Under 9'!$B32,$B$2:$C$9,2,FALSE)&lt;=5,"Hop Jig","Heavy Jig")),"")</f>
        <v/>
      </c>
      <c r="I32" t="str">
        <f>IFERROR(IF(AND(VLOOKUP('Mini''s to Under 9'!$B32,$B$2:$C$9,2,FALSE)&gt;=3,VLOOKUP('Mini''s to Under 9'!$B32,$B$2:$C$9,2,FALSE)&lt;=5),"Light Jig",""),"")</f>
        <v/>
      </c>
      <c r="J32" t="str">
        <f>IFERROR(IF(VLOOKUP('Mini''s to Under 9'!$B32,$B$2:$C$9,2,FALSE)&gt;=6,$B$1,""),"")</f>
        <v/>
      </c>
      <c r="K32" t="str">
        <f>IFERROR(IF(VLOOKUP('Mini''s to Under 9'!$B32,$B$2:$C$9,2,FALSE)&gt;=6,$B$1,""),"")</f>
        <v/>
      </c>
      <c r="L32" t="str">
        <f>IFERROR(IF(VLOOKUP('Mini''s to Under 9'!$B32,$B$2:$C$9,2,FALSE)&gt;=6,$B$1,""),"")</f>
        <v/>
      </c>
      <c r="M32" t="str">
        <f>IFERROR(IF(VLOOKUP('Mini''s to Under 9'!$B32,$B$2:$C$9,2,FALSE)&gt;=6,$B$1,""),"")</f>
        <v/>
      </c>
      <c r="N32" t="str">
        <f>IFERROR(IF(VLOOKUP('Mini''s to Under 9'!$B32,$B$2:$C$9,2,FALSE)&gt;=6,$B$1,""),"")</f>
        <v/>
      </c>
      <c r="O32" t="str">
        <f>IFERROR(IF(VLOOKUP('Mini''s to Under 9'!$B32,$B$2:$C$9,2,FALSE)&gt;=6,$B$1,""),"")</f>
        <v/>
      </c>
      <c r="P32" t="str">
        <f>IFERROR(IF(VLOOKUP('Mini''s to Under 9'!$B32,$B$2:$C$9,2,FALSE)&gt;=6,$B$1,""),"")</f>
        <v/>
      </c>
    </row>
    <row r="33" spans="7:16" x14ac:dyDescent="0.35">
      <c r="G33" t="str">
        <f>IFERROR(IF(VLOOKUP('Mini''s to Under 9'!$B33,$B$2:$C$9,2,FALSE)&lt;&gt;"","Reel",""),"")</f>
        <v/>
      </c>
      <c r="H33" t="str">
        <f>IFERROR(IF(VLOOKUP('Mini''s to Under 9'!$B33,$B$2:$C$9,2,FALSE)=1,"",IF(VLOOKUP('Mini''s to Under 9'!$B33,$B$2:$C$9,2,FALSE)&lt;=5,"Hop Jig","Heavy Jig")),"")</f>
        <v/>
      </c>
      <c r="I33" t="str">
        <f>IFERROR(IF(AND(VLOOKUP('Mini''s to Under 9'!$B33,$B$2:$C$9,2,FALSE)&gt;=3,VLOOKUP('Mini''s to Under 9'!$B33,$B$2:$C$9,2,FALSE)&lt;=5),"Light Jig",""),"")</f>
        <v/>
      </c>
      <c r="J33" t="str">
        <f>IFERROR(IF(VLOOKUP('Mini''s to Under 9'!$B33,$B$2:$C$9,2,FALSE)&gt;=6,$B$1,""),"")</f>
        <v/>
      </c>
      <c r="K33" t="str">
        <f>IFERROR(IF(VLOOKUP('Mini''s to Under 9'!$B33,$B$2:$C$9,2,FALSE)&gt;=6,$B$1,""),"")</f>
        <v/>
      </c>
      <c r="L33" t="str">
        <f>IFERROR(IF(VLOOKUP('Mini''s to Under 9'!$B33,$B$2:$C$9,2,FALSE)&gt;=6,$B$1,""),"")</f>
        <v/>
      </c>
      <c r="M33" t="str">
        <f>IFERROR(IF(VLOOKUP('Mini''s to Under 9'!$B33,$B$2:$C$9,2,FALSE)&gt;=6,$B$1,""),"")</f>
        <v/>
      </c>
      <c r="N33" t="str">
        <f>IFERROR(IF(VLOOKUP('Mini''s to Under 9'!$B33,$B$2:$C$9,2,FALSE)&gt;=6,$B$1,""),"")</f>
        <v/>
      </c>
      <c r="O33" t="str">
        <f>IFERROR(IF(VLOOKUP('Mini''s to Under 9'!$B33,$B$2:$C$9,2,FALSE)&gt;=6,$B$1,""),"")</f>
        <v/>
      </c>
      <c r="P33" t="str">
        <f>IFERROR(IF(VLOOKUP('Mini''s to Under 9'!$B33,$B$2:$C$9,2,FALSE)&gt;=6,$B$1,""),"")</f>
        <v/>
      </c>
    </row>
    <row r="55" spans="1:9" x14ac:dyDescent="0.35">
      <c r="A55" t="s">
        <v>30</v>
      </c>
      <c r="C55" t="s">
        <v>59</v>
      </c>
    </row>
    <row r="56" spans="1:9" x14ac:dyDescent="0.35">
      <c r="A56" t="s">
        <v>33</v>
      </c>
      <c r="B56" t="s">
        <v>32</v>
      </c>
    </row>
    <row r="57" spans="1:9" x14ac:dyDescent="0.35">
      <c r="A57" t="s">
        <v>31</v>
      </c>
      <c r="B57">
        <v>48</v>
      </c>
      <c r="C57" t="s">
        <v>58</v>
      </c>
      <c r="H57" t="s">
        <v>97</v>
      </c>
      <c r="I57" t="s">
        <v>98</v>
      </c>
    </row>
    <row r="58" spans="1:9" x14ac:dyDescent="0.35">
      <c r="A58" t="s">
        <v>34</v>
      </c>
      <c r="B58">
        <v>40</v>
      </c>
      <c r="E58" t="str">
        <f>IF('Qualifying Ages'!$B4&lt;&gt;"","Championship","")</f>
        <v/>
      </c>
      <c r="F58" t="str">
        <f>IFERROR(IF(AND(INDEX($C$63:$C$87,MATCH('Qualifying Ages'!$B4,$D$63:$D$87,0))&gt;=9,INDEX($C$63:$C$87,MATCH('Qualifying Ages'!$B4,$D$63:$D$87,0))&lt;=14),"Prelim",""),"")</f>
        <v/>
      </c>
      <c r="H58" t="str">
        <f>IF('Qualifying Ages'!$B4&lt;&gt;"","Championship","")</f>
        <v/>
      </c>
      <c r="I58" t="str">
        <f>IFERROR(IF(AND(INDEX($C$63:$C$87,MATCH('Qualifying Ages'!$B4,$D$63:$D$87,0))&gt;=9,INDEX($C$63:$C$87,MATCH('Qualifying Ages'!$B4,$D$63:$D$87,0))&lt;=14),"Prelim",""),"")</f>
        <v/>
      </c>
    </row>
    <row r="59" spans="1:9" x14ac:dyDescent="0.35">
      <c r="A59" t="s">
        <v>35</v>
      </c>
      <c r="B59">
        <v>48</v>
      </c>
      <c r="C59" t="s">
        <v>71</v>
      </c>
      <c r="H59" t="str">
        <f>IF('Qualifying Ages'!$B5&lt;&gt;"","Championship","")</f>
        <v/>
      </c>
      <c r="I59" t="str">
        <f>IFERROR(IF(AND(INDEX($C$63:$C$87,MATCH('Qualifying Ages'!$B5,$D$63:$D$87,0))&gt;=9,INDEX($C$63:$C$87,MATCH('Qualifying Ages'!$B5,$D$63:$D$87,0))&lt;=14),"Prelim",""),"")</f>
        <v/>
      </c>
    </row>
    <row r="60" spans="1:9" x14ac:dyDescent="0.35">
      <c r="A60" t="s">
        <v>36</v>
      </c>
      <c r="B60">
        <v>40</v>
      </c>
      <c r="D60" t="s">
        <v>67</v>
      </c>
      <c r="E60" t="str">
        <f>IF('Qualifying Ages'!$B6&lt;&gt;"","Championship","")</f>
        <v/>
      </c>
      <c r="F60" t="str">
        <f>IFERROR(IF(AND(INDEX($C$63:$C$87,MATCH('Qualifying Ages'!$B6,$D$63:$D$87,0))&gt;=9,INDEX($C$63:$C$87,MATCH('Qualifying Ages'!$B6,$D$63:$D$87,0))&lt;=14),"Prelim",""),"")</f>
        <v/>
      </c>
      <c r="H60" t="str">
        <f>IF('Qualifying Ages'!$B6&lt;&gt;"","Championship","")</f>
        <v/>
      </c>
      <c r="I60" t="str">
        <f>IFERROR(IF(AND(INDEX($C$63:$C$87,MATCH('Qualifying Ages'!$B6,$D$63:$D$87,0))&gt;=9,INDEX($C$63:$C$87,MATCH('Qualifying Ages'!$B6,$D$63:$D$87,0))&lt;=14),"Prelim",""),"")</f>
        <v/>
      </c>
    </row>
    <row r="61" spans="1:9" x14ac:dyDescent="0.35">
      <c r="E61" t="str">
        <f>IF('Qualifying Ages'!$B7&lt;&gt;"","Championship","")</f>
        <v/>
      </c>
      <c r="F61" t="str">
        <f>IFERROR(IF(AND(INDEX($C$63:$C$87,MATCH('Qualifying Ages'!$B7,$D$63:$D$87,0))&gt;=9,INDEX($C$63:$C$87,MATCH('Qualifying Ages'!$B7,$D$63:$D$87,0))&lt;=14),"Prelim",""),"")</f>
        <v/>
      </c>
      <c r="H61" t="str">
        <f>IF('Qualifying Ages'!$B7&lt;&gt;"","Championship","")</f>
        <v/>
      </c>
      <c r="I61" t="str">
        <f>IFERROR(IF(AND(INDEX($C$63:$C$87,MATCH('Qualifying Ages'!$B7,$D$63:$D$87,0))&gt;=9,INDEX($C$63:$C$87,MATCH('Qualifying Ages'!$B7,$D$63:$D$87,0))&lt;=14),"Prelim",""),"")</f>
        <v/>
      </c>
    </row>
    <row r="62" spans="1:9" x14ac:dyDescent="0.35">
      <c r="A62" t="s">
        <v>37</v>
      </c>
      <c r="C62" t="s">
        <v>64</v>
      </c>
      <c r="D62" t="s">
        <v>65</v>
      </c>
      <c r="E62" t="str">
        <f>IF('Qualifying Ages'!$B8&lt;&gt;"","Championship","")</f>
        <v/>
      </c>
      <c r="F62" t="str">
        <f>IFERROR(IF(AND(INDEX($C$63:$C$87,MATCH('Qualifying Ages'!$B8,$D$63:$D$87,0))&gt;=9,INDEX($C$63:$C$87,MATCH('Qualifying Ages'!$B8,$D$63:$D$87,0))&lt;=14),"Prelim",""),"")</f>
        <v/>
      </c>
      <c r="H62" t="str">
        <f>IF('Qualifying Ages'!$B8&lt;&gt;"","Championship","")</f>
        <v/>
      </c>
      <c r="I62" t="str">
        <f>IFERROR(IF(AND(INDEX($C$63:$C$87,MATCH('Qualifying Ages'!$B8,$D$63:$D$87,0))&gt;=9,INDEX($C$63:$C$87,MATCH('Qualifying Ages'!$B8,$D$63:$D$87,0))&lt;=14),"Prelim",""),"")</f>
        <v/>
      </c>
    </row>
    <row r="63" spans="1:9" x14ac:dyDescent="0.35">
      <c r="A63" t="s">
        <v>30</v>
      </c>
      <c r="B63">
        <v>75</v>
      </c>
      <c r="C63">
        <v>9</v>
      </c>
      <c r="D63" t="s">
        <v>99</v>
      </c>
      <c r="E63" t="str">
        <f>IF('Qualifying Ages'!$B9&lt;&gt;"","Championship","")</f>
        <v/>
      </c>
      <c r="F63" t="str">
        <f>IFERROR(IF(AND(INDEX($C$63:$C$87,MATCH('Qualifying Ages'!$B9,$D$63:$D$87,0))&gt;=9,INDEX($C$63:$C$87,MATCH('Qualifying Ages'!$B9,$D$63:$D$87,0))&lt;=14),"Prelim",""),"")</f>
        <v/>
      </c>
      <c r="H63" t="str">
        <f>IF('Qualifying Ages'!$B9&lt;&gt;"","Championship","")</f>
        <v/>
      </c>
      <c r="I63" t="str">
        <f>IFERROR(IF(AND(INDEX($C$63:$C$87,MATCH('Qualifying Ages'!$B9,$D$63:$D$87,0))&gt;=9,INDEX($C$63:$C$87,MATCH('Qualifying Ages'!$B9,$D$63:$D$87,0))&lt;=14),"Prelim",""),"")</f>
        <v/>
      </c>
    </row>
    <row r="64" spans="1:9" x14ac:dyDescent="0.35">
      <c r="C64">
        <v>10</v>
      </c>
      <c r="D64" t="s">
        <v>100</v>
      </c>
      <c r="E64" t="str">
        <f>IF('Qualifying Ages'!$B10&lt;&gt;"","Championship","")</f>
        <v/>
      </c>
      <c r="F64" t="str">
        <f>IFERROR(IF(AND(INDEX($C$63:$C$87,MATCH('Qualifying Ages'!$B10,$D$63:$D$87,0))&gt;=9,INDEX($C$63:$C$87,MATCH('Qualifying Ages'!$B10,$D$63:$D$87,0))&lt;=14),"Prelim",""),"")</f>
        <v/>
      </c>
      <c r="H64" t="str">
        <f>IF('Qualifying Ages'!$B10&lt;&gt;"","Championship","")</f>
        <v/>
      </c>
      <c r="I64" t="str">
        <f>IFERROR(IF(AND(INDEX($C$63:$C$87,MATCH('Qualifying Ages'!$B10,$D$63:$D$87,0))&gt;=9,INDEX($C$63:$C$87,MATCH('Qualifying Ages'!$B10,$D$63:$D$87,0))&lt;=14),"Prelim",""),"")</f>
        <v/>
      </c>
    </row>
    <row r="65" spans="3:9" x14ac:dyDescent="0.35">
      <c r="C65">
        <v>11</v>
      </c>
      <c r="D65" t="s">
        <v>101</v>
      </c>
      <c r="E65" t="str">
        <f>IF('Qualifying Ages'!$B11&lt;&gt;"","Championship","")</f>
        <v/>
      </c>
      <c r="F65" t="str">
        <f>IFERROR(IF(AND(INDEX($C$63:$C$87,MATCH('Qualifying Ages'!$B11,$D$63:$D$87,0))&gt;=9,INDEX($C$63:$C$87,MATCH('Qualifying Ages'!$B11,$D$63:$D$87,0))&lt;=14),"Prelim",""),"")</f>
        <v/>
      </c>
      <c r="H65" t="str">
        <f>IF('Qualifying Ages'!$B11&lt;&gt;"","Championship","")</f>
        <v/>
      </c>
      <c r="I65" t="str">
        <f>IFERROR(IF(AND(INDEX($C$63:$C$87,MATCH('Qualifying Ages'!$B11,$D$63:$D$87,0))&gt;=9,INDEX($C$63:$C$87,MATCH('Qualifying Ages'!$B11,$D$63:$D$87,0))&lt;=14),"Prelim",""),"")</f>
        <v/>
      </c>
    </row>
    <row r="66" spans="3:9" x14ac:dyDescent="0.35">
      <c r="C66">
        <v>12</v>
      </c>
      <c r="D66" t="s">
        <v>102</v>
      </c>
      <c r="E66" t="str">
        <f>IF('Qualifying Ages'!$B12&lt;&gt;"","Championship","")</f>
        <v/>
      </c>
      <c r="F66" t="str">
        <f>IFERROR(IF(AND(INDEX($C$63:$C$87,MATCH('Qualifying Ages'!$B12,$D$63:$D$87,0))&gt;=9,INDEX($C$63:$C$87,MATCH('Qualifying Ages'!$B12,$D$63:$D$87,0))&lt;=14),"Prelim",""),"")</f>
        <v/>
      </c>
      <c r="H66" t="str">
        <f>IF('Qualifying Ages'!$B12&lt;&gt;"","Championship","")</f>
        <v/>
      </c>
      <c r="I66" t="str">
        <f>IFERROR(IF(AND(INDEX($C$63:$C$87,MATCH('Qualifying Ages'!$B12,$D$63:$D$87,0))&gt;=9,INDEX($C$63:$C$87,MATCH('Qualifying Ages'!$B12,$D$63:$D$87,0))&lt;=14),"Prelim",""),"")</f>
        <v/>
      </c>
    </row>
    <row r="67" spans="3:9" x14ac:dyDescent="0.35">
      <c r="C67">
        <v>13</v>
      </c>
      <c r="D67" t="s">
        <v>103</v>
      </c>
      <c r="E67" t="str">
        <f>IF('Qualifying Ages'!$B13&lt;&gt;"","Championship","")</f>
        <v/>
      </c>
      <c r="F67" t="str">
        <f>IFERROR(IF(AND(INDEX($C$63:$C$87,MATCH('Qualifying Ages'!$B13,$D$63:$D$87,0))&gt;=9,INDEX($C$63:$C$87,MATCH('Qualifying Ages'!$B13,$D$63:$D$87,0))&lt;=14),"Prelim",""),"")</f>
        <v/>
      </c>
      <c r="H67" t="str">
        <f>IF('Qualifying Ages'!$B13&lt;&gt;"","Championship","")</f>
        <v/>
      </c>
      <c r="I67" t="str">
        <f>IFERROR(IF(AND(INDEX($C$63:$C$87,MATCH('Qualifying Ages'!$B13,$D$63:$D$87,0))&gt;=9,INDEX($C$63:$C$87,MATCH('Qualifying Ages'!$B13,$D$63:$D$87,0))&lt;=14),"Prelim",""),"")</f>
        <v/>
      </c>
    </row>
    <row r="68" spans="3:9" x14ac:dyDescent="0.35">
      <c r="C68">
        <v>14</v>
      </c>
      <c r="D68" t="s">
        <v>104</v>
      </c>
      <c r="E68" t="str">
        <f>IF('Qualifying Ages'!$B14&lt;&gt;"","Championship","")</f>
        <v/>
      </c>
      <c r="F68" t="str">
        <f>IFERROR(IF(AND(INDEX($C$63:$C$87,MATCH('Qualifying Ages'!$B14,$D$63:$D$87,0))&gt;=9,INDEX($C$63:$C$87,MATCH('Qualifying Ages'!$B14,$D$63:$D$87,0))&lt;=14),"Prelim",""),"")</f>
        <v/>
      </c>
      <c r="H68" t="str">
        <f>IF('Qualifying Ages'!$B14&lt;&gt;"","Championship","")</f>
        <v/>
      </c>
      <c r="I68" t="str">
        <f>IFERROR(IF(AND(INDEX($C$63:$C$87,MATCH('Qualifying Ages'!$B14,$D$63:$D$87,0))&gt;=9,INDEX($C$63:$C$87,MATCH('Qualifying Ages'!$B14,$D$63:$D$87,0))&lt;=14),"Prelim",""),"")</f>
        <v/>
      </c>
    </row>
    <row r="69" spans="3:9" x14ac:dyDescent="0.35">
      <c r="C69">
        <v>15</v>
      </c>
      <c r="D69" t="s">
        <v>105</v>
      </c>
      <c r="E69" t="str">
        <f>IF('Qualifying Ages'!$B15&lt;&gt;"","Championship","")</f>
        <v/>
      </c>
      <c r="F69" t="str">
        <f>IFERROR(IF(AND(INDEX($C$63:$C$87,MATCH('Qualifying Ages'!$B15,$D$63:$D$87,0))&gt;=9,INDEX($C$63:$C$87,MATCH('Qualifying Ages'!$B15,$D$63:$D$87,0))&lt;=14),"Prelim",""),"")</f>
        <v/>
      </c>
      <c r="H69" t="str">
        <f>IF('Qualifying Ages'!$B15&lt;&gt;"","Championship","")</f>
        <v/>
      </c>
      <c r="I69" t="str">
        <f>IFERROR(IF(AND(INDEX($C$63:$C$87,MATCH('Qualifying Ages'!$B15,$D$63:$D$87,0))&gt;=9,INDEX($C$63:$C$87,MATCH('Qualifying Ages'!$B15,$D$63:$D$87,0))&lt;=14),"Prelim",""),"")</f>
        <v/>
      </c>
    </row>
    <row r="70" spans="3:9" x14ac:dyDescent="0.35">
      <c r="C70">
        <v>16</v>
      </c>
      <c r="D70" t="s">
        <v>106</v>
      </c>
      <c r="E70" t="str">
        <f>IF('Qualifying Ages'!$B16&lt;&gt;"","Championship","")</f>
        <v/>
      </c>
      <c r="F70" t="str">
        <f>IFERROR(IF(AND(INDEX($C$63:$C$87,MATCH('Qualifying Ages'!$B16,$D$63:$D$87,0))&gt;=9,INDEX($C$63:$C$87,MATCH('Qualifying Ages'!$B16,$D$63:$D$87,0))&lt;=14),"Prelim",""),"")</f>
        <v/>
      </c>
      <c r="H70" t="str">
        <f>IF('Qualifying Ages'!$B16&lt;&gt;"","Championship","")</f>
        <v/>
      </c>
      <c r="I70" t="str">
        <f>IFERROR(IF(AND(INDEX($C$63:$C$87,MATCH('Qualifying Ages'!$B16,$D$63:$D$87,0))&gt;=9,INDEX($C$63:$C$87,MATCH('Qualifying Ages'!$B16,$D$63:$D$87,0))&lt;=14),"Prelim",""),"")</f>
        <v/>
      </c>
    </row>
    <row r="71" spans="3:9" x14ac:dyDescent="0.35">
      <c r="C71">
        <v>17</v>
      </c>
      <c r="D71" t="s">
        <v>107</v>
      </c>
      <c r="E71" t="str">
        <f>IF('Qualifying Ages'!$B17&lt;&gt;"","Championship","")</f>
        <v/>
      </c>
      <c r="F71" t="str">
        <f>IFERROR(IF(AND(INDEX($C$63:$C$87,MATCH('Qualifying Ages'!$B17,$D$63:$D$87,0))&gt;=9,INDEX($C$63:$C$87,MATCH('Qualifying Ages'!$B17,$D$63:$D$87,0))&lt;=14),"Prelim",""),"")</f>
        <v/>
      </c>
      <c r="H71" t="str">
        <f>IF('Qualifying Ages'!$B17&lt;&gt;"","Championship","")</f>
        <v/>
      </c>
      <c r="I71" t="str">
        <f>IFERROR(IF(AND(INDEX($C$63:$C$87,MATCH('Qualifying Ages'!$B17,$D$63:$D$87,0))&gt;=9,INDEX($C$63:$C$87,MATCH('Qualifying Ages'!$B17,$D$63:$D$87,0))&lt;=14),"Prelim",""),"")</f>
        <v/>
      </c>
    </row>
    <row r="72" spans="3:9" x14ac:dyDescent="0.35">
      <c r="C72">
        <v>18</v>
      </c>
      <c r="D72" t="s">
        <v>108</v>
      </c>
      <c r="E72" t="str">
        <f>IF('Qualifying Ages'!$B18&lt;&gt;"","Championship","")</f>
        <v/>
      </c>
      <c r="F72" t="str">
        <f>IFERROR(IF(AND(INDEX($C$63:$C$87,MATCH('Qualifying Ages'!$B18,$D$63:$D$87,0))&gt;=9,INDEX($C$63:$C$87,MATCH('Qualifying Ages'!$B18,$D$63:$D$87,0))&lt;=14),"Prelim",""),"")</f>
        <v/>
      </c>
      <c r="H72" t="str">
        <f>IF('Qualifying Ages'!$B18&lt;&gt;"","Championship","")</f>
        <v/>
      </c>
      <c r="I72" t="str">
        <f>IFERROR(IF(AND(INDEX($C$63:$C$87,MATCH('Qualifying Ages'!$B18,$D$63:$D$87,0))&gt;=9,INDEX($C$63:$C$87,MATCH('Qualifying Ages'!$B18,$D$63:$D$87,0))&lt;=14),"Prelim",""),"")</f>
        <v/>
      </c>
    </row>
    <row r="73" spans="3:9" x14ac:dyDescent="0.35">
      <c r="C73">
        <v>19</v>
      </c>
      <c r="D73" t="s">
        <v>109</v>
      </c>
      <c r="E73" t="str">
        <f>IF('Qualifying Ages'!$B19&lt;&gt;"","Championship","")</f>
        <v/>
      </c>
      <c r="F73" t="str">
        <f>IFERROR(IF(AND(INDEX($C$63:$C$87,MATCH('Qualifying Ages'!$B19,$D$63:$D$87,0))&gt;=9,INDEX($C$63:$C$87,MATCH('Qualifying Ages'!$B19,$D$63:$D$87,0))&lt;=14),"Prelim",""),"")</f>
        <v/>
      </c>
      <c r="H73" t="str">
        <f>IF('Qualifying Ages'!$B19&lt;&gt;"","Championship","")</f>
        <v/>
      </c>
      <c r="I73" t="str">
        <f>IFERROR(IF(AND(INDEX($C$63:$C$87,MATCH('Qualifying Ages'!$B19,$D$63:$D$87,0))&gt;=9,INDEX($C$63:$C$87,MATCH('Qualifying Ages'!$B19,$D$63:$D$87,0))&lt;=14),"Prelim",""),"")</f>
        <v/>
      </c>
    </row>
    <row r="74" spans="3:9" x14ac:dyDescent="0.35">
      <c r="C74">
        <v>20</v>
      </c>
      <c r="D74" t="s">
        <v>110</v>
      </c>
      <c r="E74" t="str">
        <f>IF('Qualifying Ages'!$B20&lt;&gt;"","Championship","")</f>
        <v/>
      </c>
      <c r="F74" t="str">
        <f>IFERROR(IF(AND(INDEX($C$63:$C$87,MATCH('Qualifying Ages'!$B20,$D$63:$D$87,0))&gt;=9,INDEX($C$63:$C$87,MATCH('Qualifying Ages'!$B20,$D$63:$D$87,0))&lt;=14),"Prelim",""),"")</f>
        <v/>
      </c>
      <c r="H74" t="str">
        <f>IF('Qualifying Ages'!$B20&lt;&gt;"","Championship","")</f>
        <v/>
      </c>
      <c r="I74" t="str">
        <f>IFERROR(IF(AND(INDEX($C$63:$C$87,MATCH('Qualifying Ages'!$B20,$D$63:$D$87,0))&gt;=9,INDEX($C$63:$C$87,MATCH('Qualifying Ages'!$B20,$D$63:$D$87,0))&lt;=14),"Prelim",""),"")</f>
        <v/>
      </c>
    </row>
    <row r="75" spans="3:9" x14ac:dyDescent="0.35">
      <c r="C75">
        <v>21</v>
      </c>
      <c r="D75" t="s">
        <v>111</v>
      </c>
      <c r="E75" t="str">
        <f>IF('Qualifying Ages'!$B21&lt;&gt;"","Championship","")</f>
        <v/>
      </c>
      <c r="F75" t="str">
        <f>IFERROR(IF(AND(INDEX($C$63:$C$87,MATCH('Qualifying Ages'!$B21,$D$63:$D$87,0))&gt;=9,INDEX($C$63:$C$87,MATCH('Qualifying Ages'!$B21,$D$63:$D$87,0))&lt;=14),"Prelim",""),"")</f>
        <v/>
      </c>
      <c r="H75" t="str">
        <f>IF('Qualifying Ages'!$B21&lt;&gt;"","Championship","")</f>
        <v/>
      </c>
      <c r="I75" t="str">
        <f>IFERROR(IF(AND(INDEX($C$63:$C$87,MATCH('Qualifying Ages'!$B21,$D$63:$D$87,0))&gt;=9,INDEX($C$63:$C$87,MATCH('Qualifying Ages'!$B21,$D$63:$D$87,0))&lt;=14),"Prelim",""),"")</f>
        <v/>
      </c>
    </row>
    <row r="76" spans="3:9" x14ac:dyDescent="0.35">
      <c r="C76">
        <v>22</v>
      </c>
      <c r="D76" t="s">
        <v>112</v>
      </c>
      <c r="E76" t="str">
        <f>IF('Qualifying Ages'!$B22&lt;&gt;"","Championship","")</f>
        <v/>
      </c>
      <c r="F76" t="str">
        <f>IFERROR(IF(AND(INDEX($C$63:$C$87,MATCH('Qualifying Ages'!$B22,$D$63:$D$87,0))&gt;=9,INDEX($C$63:$C$87,MATCH('Qualifying Ages'!$B22,$D$63:$D$87,0))&lt;=14),"Prelim",""),"")</f>
        <v/>
      </c>
      <c r="H76" t="str">
        <f>IF('Qualifying Ages'!$B22&lt;&gt;"","Championship","")</f>
        <v/>
      </c>
      <c r="I76" t="str">
        <f>IFERROR(IF(AND(INDEX($C$63:$C$87,MATCH('Qualifying Ages'!$B22,$D$63:$D$87,0))&gt;=9,INDEX($C$63:$C$87,MATCH('Qualifying Ages'!$B22,$D$63:$D$87,0))&lt;=14),"Prelim",""),"")</f>
        <v/>
      </c>
    </row>
    <row r="77" spans="3:9" x14ac:dyDescent="0.35">
      <c r="C77">
        <v>23</v>
      </c>
      <c r="D77" t="s">
        <v>113</v>
      </c>
      <c r="E77" t="str">
        <f>IF('Qualifying Ages'!$B23&lt;&gt;"","Championship","")</f>
        <v/>
      </c>
      <c r="F77" t="str">
        <f>IFERROR(IF(AND(INDEX($C$63:$C$87,MATCH('Qualifying Ages'!$B23,$D$63:$D$87,0))&gt;=9,INDEX($C$63:$C$87,MATCH('Qualifying Ages'!$B23,$D$63:$D$87,0))&lt;=14),"Prelim",""),"")</f>
        <v/>
      </c>
      <c r="H77" t="str">
        <f>IF('Qualifying Ages'!$B23&lt;&gt;"","Championship","")</f>
        <v/>
      </c>
      <c r="I77" t="str">
        <f>IFERROR(IF(AND(INDEX($C$63:$C$87,MATCH('Qualifying Ages'!$B23,$D$63:$D$87,0))&gt;=9,INDEX($C$63:$C$87,MATCH('Qualifying Ages'!$B23,$D$63:$D$87,0))&lt;=14),"Prelim",""),"")</f>
        <v/>
      </c>
    </row>
    <row r="78" spans="3:9" x14ac:dyDescent="0.35">
      <c r="C78">
        <v>24</v>
      </c>
      <c r="D78" t="s">
        <v>114</v>
      </c>
      <c r="E78" t="str">
        <f>IF('Qualifying Ages'!$B24&lt;&gt;"","Championship","")</f>
        <v/>
      </c>
      <c r="F78" t="str">
        <f>IFERROR(IF(AND(INDEX($C$63:$C$87,MATCH('Qualifying Ages'!$B24,$D$63:$D$87,0))&gt;=9,INDEX($C$63:$C$87,MATCH('Qualifying Ages'!$B24,$D$63:$D$87,0))&lt;=14),"Prelim",""),"")</f>
        <v/>
      </c>
      <c r="H78" t="str">
        <f>IF('Qualifying Ages'!$B24&lt;&gt;"","Championship","")</f>
        <v/>
      </c>
      <c r="I78" t="str">
        <f>IFERROR(IF(AND(INDEX($C$63:$C$87,MATCH('Qualifying Ages'!$B24,$D$63:$D$87,0))&gt;=9,INDEX($C$63:$C$87,MATCH('Qualifying Ages'!$B24,$D$63:$D$87,0))&lt;=14),"Prelim",""),"")</f>
        <v/>
      </c>
    </row>
    <row r="79" spans="3:9" x14ac:dyDescent="0.35">
      <c r="C79">
        <v>25</v>
      </c>
      <c r="D79" t="s">
        <v>115</v>
      </c>
      <c r="E79" t="str">
        <f>IF('Qualifying Ages'!$B25&lt;&gt;"","Championship","")</f>
        <v/>
      </c>
      <c r="F79" t="str">
        <f>IFERROR(IF(AND(INDEX($C$63:$C$87,MATCH('Qualifying Ages'!$B25,$D$63:$D$87,0))&gt;=9,INDEX($C$63:$C$87,MATCH('Qualifying Ages'!$B25,$D$63:$D$87,0))&lt;=14),"Prelim",""),"")</f>
        <v/>
      </c>
      <c r="H79" t="str">
        <f>IF('Qualifying Ages'!$B25&lt;&gt;"","Championship","")</f>
        <v/>
      </c>
      <c r="I79" t="str">
        <f>IFERROR(IF(AND(INDEX($C$63:$C$87,MATCH('Qualifying Ages'!$B25,$D$63:$D$87,0))&gt;=9,INDEX($C$63:$C$87,MATCH('Qualifying Ages'!$B25,$D$63:$D$87,0))&lt;=14),"Prelim",""),"")</f>
        <v/>
      </c>
    </row>
    <row r="80" spans="3:9" x14ac:dyDescent="0.35">
      <c r="C80">
        <v>26</v>
      </c>
      <c r="D80" t="s">
        <v>116</v>
      </c>
      <c r="E80" t="str">
        <f>IF('Qualifying Ages'!$B26&lt;&gt;"","Championship","")</f>
        <v/>
      </c>
      <c r="F80" t="str">
        <f>IFERROR(IF(AND(INDEX($C$63:$C$87,MATCH('Qualifying Ages'!$B26,$D$63:$D$87,0))&gt;=9,INDEX($C$63:$C$87,MATCH('Qualifying Ages'!$B26,$D$63:$D$87,0))&lt;=14),"Prelim",""),"")</f>
        <v/>
      </c>
      <c r="H80" t="str">
        <f>IF('Qualifying Ages'!$B26&lt;&gt;"","Championship","")</f>
        <v/>
      </c>
      <c r="I80" t="str">
        <f>IFERROR(IF(AND(INDEX($C$63:$C$87,MATCH('Qualifying Ages'!$B26,$D$63:$D$87,0))&gt;=9,INDEX($C$63:$C$87,MATCH('Qualifying Ages'!$B26,$D$63:$D$87,0))&lt;=14),"Prelim",""),"")</f>
        <v/>
      </c>
    </row>
    <row r="81" spans="3:9" x14ac:dyDescent="0.35">
      <c r="C81">
        <v>27</v>
      </c>
      <c r="D81" t="s">
        <v>117</v>
      </c>
      <c r="E81" t="str">
        <f>IF('Qualifying Ages'!$B27&lt;&gt;"","Championship","")</f>
        <v/>
      </c>
      <c r="F81" t="str">
        <f>IFERROR(IF(AND(INDEX($C$63:$C$87,MATCH('Qualifying Ages'!$B27,$D$63:$D$87,0))&gt;=9,INDEX($C$63:$C$87,MATCH('Qualifying Ages'!$B27,$D$63:$D$87,0))&lt;=14),"Prelim",""),"")</f>
        <v/>
      </c>
      <c r="H81" t="str">
        <f>IF('Qualifying Ages'!$B27&lt;&gt;"","Championship","")</f>
        <v/>
      </c>
      <c r="I81" t="str">
        <f>IFERROR(IF(AND(INDEX($C$63:$C$87,MATCH('Qualifying Ages'!$B27,$D$63:$D$87,0))&gt;=9,INDEX($C$63:$C$87,MATCH('Qualifying Ages'!$B27,$D$63:$D$87,0))&lt;=14),"Prelim",""),"")</f>
        <v/>
      </c>
    </row>
    <row r="82" spans="3:9" x14ac:dyDescent="0.35">
      <c r="C82">
        <v>28</v>
      </c>
      <c r="D82" t="s">
        <v>118</v>
      </c>
      <c r="E82" t="str">
        <f>IF('Qualifying Ages'!$B28&lt;&gt;"","Championship","")</f>
        <v/>
      </c>
      <c r="F82" t="str">
        <f>IFERROR(IF(AND(INDEX($C$63:$C$87,MATCH('Qualifying Ages'!$B28,$D$63:$D$87,0))&gt;=9,INDEX($C$63:$C$87,MATCH('Qualifying Ages'!$B28,$D$63:$D$87,0))&lt;=14),"Prelim",""),"")</f>
        <v/>
      </c>
      <c r="H82" t="str">
        <f>IF('Qualifying Ages'!$B28&lt;&gt;"","Championship","")</f>
        <v/>
      </c>
      <c r="I82" t="str">
        <f>IFERROR(IF(AND(INDEX($C$63:$C$87,MATCH('Qualifying Ages'!$B28,$D$63:$D$87,0))&gt;=9,INDEX($C$63:$C$87,MATCH('Qualifying Ages'!$B28,$D$63:$D$87,0))&lt;=14),"Prelim",""),"")</f>
        <v/>
      </c>
    </row>
    <row r="83" spans="3:9" x14ac:dyDescent="0.35">
      <c r="C83">
        <v>29</v>
      </c>
      <c r="D83" t="s">
        <v>119</v>
      </c>
      <c r="E83" t="str">
        <f>IF('Qualifying Ages'!$B29&lt;&gt;"","Championship","")</f>
        <v/>
      </c>
      <c r="F83" t="str">
        <f>IFERROR(IF(AND(INDEX($C$63:$C$87,MATCH('Qualifying Ages'!$B29,$D$63:$D$87,0))&gt;=9,INDEX($C$63:$C$87,MATCH('Qualifying Ages'!$B29,$D$63:$D$87,0))&lt;=14),"Prelim",""),"")</f>
        <v/>
      </c>
      <c r="H83" t="str">
        <f>IF('Qualifying Ages'!$B29&lt;&gt;"","Championship","")</f>
        <v/>
      </c>
      <c r="I83" t="str">
        <f>IFERROR(IF(AND(INDEX($C$63:$C$87,MATCH('Qualifying Ages'!$B29,$D$63:$D$87,0))&gt;=9,INDEX($C$63:$C$87,MATCH('Qualifying Ages'!$B29,$D$63:$D$87,0))&lt;=14),"Prelim",""),"")</f>
        <v/>
      </c>
    </row>
    <row r="84" spans="3:9" x14ac:dyDescent="0.35">
      <c r="C84">
        <v>30</v>
      </c>
      <c r="D84" t="s">
        <v>120</v>
      </c>
      <c r="E84" t="str">
        <f>IF('Qualifying Ages'!$B30&lt;&gt;"","Championship","")</f>
        <v/>
      </c>
      <c r="F84" t="str">
        <f>IFERROR(IF(AND(INDEX($C$63:$C$87,MATCH('Qualifying Ages'!$B30,$D$63:$D$87,0))&gt;=9,INDEX($C$63:$C$87,MATCH('Qualifying Ages'!$B30,$D$63:$D$87,0))&lt;=14),"Prelim",""),"")</f>
        <v/>
      </c>
      <c r="H84" t="str">
        <f>IF('Qualifying Ages'!$B30&lt;&gt;"","Championship","")</f>
        <v/>
      </c>
      <c r="I84" t="str">
        <f>IFERROR(IF(AND(INDEX($C$63:$C$87,MATCH('Qualifying Ages'!$B30,$D$63:$D$87,0))&gt;=9,INDEX($C$63:$C$87,MATCH('Qualifying Ages'!$B30,$D$63:$D$87,0))&lt;=14),"Prelim",""),"")</f>
        <v/>
      </c>
    </row>
    <row r="85" spans="3:9" x14ac:dyDescent="0.35">
      <c r="C85">
        <v>31</v>
      </c>
      <c r="D85" t="s">
        <v>121</v>
      </c>
      <c r="E85" t="str">
        <f>IF('Qualifying Ages'!$B31&lt;&gt;"","Championship","")</f>
        <v/>
      </c>
      <c r="F85" t="str">
        <f>IFERROR(IF(AND(INDEX($C$63:$C$87,MATCH('Qualifying Ages'!$B31,$D$63:$D$87,0))&gt;=9,INDEX($C$63:$C$87,MATCH('Qualifying Ages'!$B31,$D$63:$D$87,0))&lt;=14),"Prelim",""),"")</f>
        <v/>
      </c>
      <c r="H85" t="str">
        <f>IF('Qualifying Ages'!$B31&lt;&gt;"","Championship","")</f>
        <v/>
      </c>
      <c r="I85" t="str">
        <f>IFERROR(IF(AND(INDEX($C$63:$C$87,MATCH('Qualifying Ages'!$B31,$D$63:$D$87,0))&gt;=9,INDEX($C$63:$C$87,MATCH('Qualifying Ages'!$B31,$D$63:$D$87,0))&lt;=14),"Prelim",""),"")</f>
        <v/>
      </c>
    </row>
    <row r="86" spans="3:9" x14ac:dyDescent="0.35">
      <c r="C86">
        <v>32</v>
      </c>
      <c r="D86" t="s">
        <v>122</v>
      </c>
      <c r="E86" t="str">
        <f>IF('Qualifying Ages'!$B32&lt;&gt;"","Championship","")</f>
        <v/>
      </c>
      <c r="F86" t="str">
        <f>IFERROR(IF(AND(INDEX($C$63:$C$87,MATCH('Qualifying Ages'!$B32,$D$63:$D$87,0))&gt;=9,INDEX($C$63:$C$87,MATCH('Qualifying Ages'!$B32,$D$63:$D$87,0))&lt;=14),"Prelim",""),"")</f>
        <v/>
      </c>
      <c r="H86" t="str">
        <f>IF('Qualifying Ages'!$B32&lt;&gt;"","Championship","")</f>
        <v/>
      </c>
      <c r="I86" t="str">
        <f>IFERROR(IF(AND(INDEX($C$63:$C$87,MATCH('Qualifying Ages'!$B32,$D$63:$D$87,0))&gt;=9,INDEX($C$63:$C$87,MATCH('Qualifying Ages'!$B32,$D$63:$D$87,0))&lt;=14),"Prelim",""),"")</f>
        <v/>
      </c>
    </row>
    <row r="87" spans="3:9" x14ac:dyDescent="0.35">
      <c r="C87">
        <v>33</v>
      </c>
      <c r="D87" t="s">
        <v>123</v>
      </c>
      <c r="E87" t="str">
        <f>IF('Qualifying Ages'!$B33&lt;&gt;"","Championship","")</f>
        <v/>
      </c>
      <c r="F87" t="str">
        <f>IFERROR(IF(AND(INDEX($C$63:$C$87,MATCH('Qualifying Ages'!$B33,$D$63:$D$87,0))&gt;=9,INDEX($C$63:$C$87,MATCH('Qualifying Ages'!$B33,$D$63:$D$87,0))&lt;=14),"Prelim",""),"")</f>
        <v/>
      </c>
      <c r="H87" t="str">
        <f>IF('Qualifying Ages'!$B33&lt;&gt;"","Championship","")</f>
        <v/>
      </c>
      <c r="I87" t="str">
        <f>IFERROR(IF(AND(INDEX($C$63:$C$87,MATCH('Qualifying Ages'!$B33,$D$63:$D$87,0))&gt;=9,INDEX($C$63:$C$87,MATCH('Qualifying Ages'!$B33,$D$63:$D$87,0))&lt;=14),"Prelim",""),"")</f>
        <v/>
      </c>
    </row>
    <row r="88" spans="3:9" x14ac:dyDescent="0.35">
      <c r="E88" t="str">
        <f>IF('Qualifying Ages'!$B34&lt;&gt;"","Championship","")</f>
        <v/>
      </c>
      <c r="F88" t="str">
        <f>IFERROR(IF(AND(INDEX($C$63:$C$87,MATCH('Qualifying Ages'!$B34,$D$63:$D$87,0))&gt;=9,INDEX($C$63:$C$87,MATCH('Qualifying Ages'!$B34,$D$63:$D$87,0))&lt;=14),"Prelim",""),"")</f>
        <v/>
      </c>
      <c r="H88" t="str">
        <f>IF('Qualifying Ages'!$B34&lt;&gt;"","Championship","")</f>
        <v/>
      </c>
      <c r="I88" t="str">
        <f>IFERROR(IF(AND(INDEX($C$63:$C$87,MATCH('Qualifying Ages'!$B34,$D$63:$D$87,0))&gt;=9,INDEX($C$63:$C$87,MATCH('Qualifying Ages'!$B34,$D$63:$D$87,0))&lt;=14),"Prelim",""),"")</f>
        <v/>
      </c>
    </row>
    <row r="89" spans="3:9" x14ac:dyDescent="0.35">
      <c r="E89" t="str">
        <f>IF('Qualifying Ages'!$B35&lt;&gt;"","Championship","")</f>
        <v/>
      </c>
      <c r="F89" t="str">
        <f>IFERROR(IF(AND(INDEX($C$63:$C$87,MATCH('Qualifying Ages'!$B35,$D$63:$D$87,0))&gt;=9,INDEX($C$63:$C$87,MATCH('Qualifying Ages'!$B35,$D$63:$D$87,0))&lt;=14),"Prelim",""),"")</f>
        <v/>
      </c>
      <c r="H89" t="str">
        <f>IF('Qualifying Ages'!$B35&lt;&gt;"","Championship","")</f>
        <v/>
      </c>
      <c r="I89" t="str">
        <f>IFERROR(IF(AND(INDEX($C$63:$C$87,MATCH('Qualifying Ages'!$B35,$D$63:$D$87,0))&gt;=9,INDEX($C$63:$C$87,MATCH('Qualifying Ages'!$B35,$D$63:$D$87,0))&lt;=14),"Prelim",""),"")</f>
        <v/>
      </c>
    </row>
    <row r="90" spans="3:9" x14ac:dyDescent="0.35">
      <c r="H90" t="str">
        <f>IF('Qualifying Ages'!$B36&lt;&gt;"","Championship","")</f>
        <v/>
      </c>
      <c r="I90" t="str">
        <f>IFERROR(IF(AND(INDEX($C$63:$C$87,MATCH('Qualifying Ages'!$B36,$D$63:$D$87,0))&gt;=9,INDEX($C$63:$C$87,MATCH('Qualifying Ages'!$B36,$D$63:$D$87,0))&lt;=14),"Prelim",""),"")</f>
        <v/>
      </c>
    </row>
    <row r="91" spans="3:9" x14ac:dyDescent="0.35">
      <c r="H91" t="str">
        <f>IF('Qualifying Ages'!$B37&lt;&gt;"","Championship","")</f>
        <v/>
      </c>
      <c r="I91" t="str">
        <f>IFERROR(IF(AND(INDEX($C$63:$C$87,MATCH('Qualifying Ages'!$B37,$D$63:$D$87,0))&gt;=9,INDEX($C$63:$C$87,MATCH('Qualifying Ages'!$B37,$D$63:$D$87,0))&lt;=14),"Prelim",""),"")</f>
        <v/>
      </c>
    </row>
    <row r="92" spans="3:9" x14ac:dyDescent="0.35">
      <c r="H92" t="str">
        <f>IF('Qualifying Ages'!$B38&lt;&gt;"","Championship","")</f>
        <v/>
      </c>
      <c r="I92" t="str">
        <f>IFERROR(IF(AND(INDEX($C$63:$C$87,MATCH('Qualifying Ages'!$B38,$D$63:$D$87,0))&gt;=9,INDEX($C$63:$C$87,MATCH('Qualifying Ages'!$B38,$D$63:$D$87,0))&lt;=14),"Prelim",""),"")</f>
        <v/>
      </c>
    </row>
    <row r="93" spans="3:9" x14ac:dyDescent="0.35">
      <c r="H93" t="str">
        <f>IF('Qualifying Ages'!$B39&lt;&gt;"","Championship","")</f>
        <v/>
      </c>
      <c r="I93" t="str">
        <f>IFERROR(IF(AND(INDEX($C$63:$C$87,MATCH('Qualifying Ages'!$B39,$D$63:$D$87,0))&gt;=9,INDEX($C$63:$C$87,MATCH('Qualifying Ages'!$B39,$D$63:$D$87,0))&lt;=14),"Prelim",""),"")</f>
        <v/>
      </c>
    </row>
    <row r="94" spans="3:9" x14ac:dyDescent="0.35">
      <c r="H94" t="str">
        <f>IF('Qualifying Ages'!$B40&lt;&gt;"","Championship","")</f>
        <v/>
      </c>
      <c r="I94" t="str">
        <f>IFERROR(IF(AND(INDEX($C$63:$C$87,MATCH('Qualifying Ages'!$B40,$D$63:$D$87,0))&gt;=9,INDEX($C$63:$C$87,MATCH('Qualifying Ages'!$B40,$D$63:$D$87,0))&lt;=14),"Prelim",""),"")</f>
        <v/>
      </c>
    </row>
    <row r="95" spans="3:9" x14ac:dyDescent="0.35">
      <c r="H95" t="str">
        <f>IF('Qualifying Ages'!$B41&lt;&gt;"","Championship","")</f>
        <v/>
      </c>
      <c r="I95" t="str">
        <f>IFERROR(IF(AND(INDEX($C$63:$C$87,MATCH('Qualifying Ages'!$B41,$D$63:$D$87,0))&gt;=9,INDEX($C$63:$C$87,MATCH('Qualifying Ages'!$B41,$D$63:$D$87,0))&lt;=14),"Prelim",""),"")</f>
        <v/>
      </c>
    </row>
    <row r="96" spans="3:9" x14ac:dyDescent="0.35">
      <c r="H96" t="str">
        <f>IF('Qualifying Ages'!$B42&lt;&gt;"","Championship","")</f>
        <v/>
      </c>
      <c r="I96" t="str">
        <f>IFERROR(IF(AND(INDEX($C$63:$C$87,MATCH('Qualifying Ages'!$B42,$D$63:$D$87,0))&gt;=9,INDEX($C$63:$C$87,MATCH('Qualifying Ages'!$B42,$D$63:$D$87,0))&lt;=14),"Prelim",""),"")</f>
        <v/>
      </c>
    </row>
    <row r="97" spans="8:9" x14ac:dyDescent="0.35">
      <c r="H97" t="str">
        <f>IF('Qualifying Ages'!$B43&lt;&gt;"","Championship","")</f>
        <v/>
      </c>
      <c r="I97" t="str">
        <f>IFERROR(IF(AND(INDEX($C$63:$C$87,MATCH('Qualifying Ages'!$B43,$D$63:$D$87,0))&gt;=9,INDEX($C$63:$C$87,MATCH('Qualifying Ages'!$B43,$D$63:$D$87,0))&lt;=14),"Prelim",""),"")</f>
        <v/>
      </c>
    </row>
    <row r="98" spans="8:9" x14ac:dyDescent="0.35">
      <c r="H98" t="str">
        <f>IF('Qualifying Ages'!$B44&lt;&gt;"","Championship","")</f>
        <v/>
      </c>
      <c r="I98" t="str">
        <f>IFERROR(IF(AND(INDEX($C$63:$C$87,MATCH('Qualifying Ages'!$B44,$D$63:$D$87,0))&gt;=9,INDEX($C$63:$C$87,MATCH('Qualifying Ages'!$B44,$D$63:$D$87,0))&lt;=14),"Prelim",""),"")</f>
        <v/>
      </c>
    </row>
    <row r="99" spans="8:9" x14ac:dyDescent="0.35">
      <c r="H99" t="str">
        <f>IF('Qualifying Ages'!$B45&lt;&gt;"","Championship","")</f>
        <v/>
      </c>
      <c r="I99" t="str">
        <f>IFERROR(IF(AND(INDEX($C$63:$C$87,MATCH('Qualifying Ages'!$B45,$D$63:$D$87,0))&gt;=9,INDEX($C$63:$C$87,MATCH('Qualifying Ages'!$B45,$D$63:$D$87,0))&lt;=14),"Prelim",""),"")</f>
        <v/>
      </c>
    </row>
    <row r="113" spans="1:5" x14ac:dyDescent="0.35">
      <c r="A113" t="s">
        <v>64</v>
      </c>
      <c r="B113" t="s">
        <v>43</v>
      </c>
      <c r="D113" t="s">
        <v>11</v>
      </c>
    </row>
    <row r="114" spans="1:5" x14ac:dyDescent="0.35">
      <c r="B114" t="s">
        <v>41</v>
      </c>
    </row>
    <row r="115" spans="1:5" x14ac:dyDescent="0.35">
      <c r="A115">
        <v>34</v>
      </c>
      <c r="B115" t="s">
        <v>44</v>
      </c>
      <c r="D115">
        <v>40</v>
      </c>
      <c r="E115" t="s">
        <v>44</v>
      </c>
    </row>
    <row r="116" spans="1:5" x14ac:dyDescent="0.35">
      <c r="A116">
        <v>35</v>
      </c>
      <c r="B116" t="s">
        <v>45</v>
      </c>
      <c r="D116">
        <v>40</v>
      </c>
      <c r="E116" t="s">
        <v>45</v>
      </c>
    </row>
    <row r="117" spans="1:5" x14ac:dyDescent="0.35">
      <c r="A117">
        <v>36</v>
      </c>
      <c r="B117" t="s">
        <v>46</v>
      </c>
      <c r="D117">
        <v>40</v>
      </c>
      <c r="E117" t="s">
        <v>46</v>
      </c>
    </row>
    <row r="118" spans="1:5" x14ac:dyDescent="0.35">
      <c r="A118">
        <v>37</v>
      </c>
      <c r="B118" t="s">
        <v>47</v>
      </c>
      <c r="D118">
        <v>40</v>
      </c>
      <c r="E118" t="s">
        <v>47</v>
      </c>
    </row>
    <row r="119" spans="1:5" x14ac:dyDescent="0.35">
      <c r="A119">
        <v>38</v>
      </c>
      <c r="B119" t="s">
        <v>48</v>
      </c>
      <c r="D119">
        <v>40</v>
      </c>
      <c r="E119" t="s">
        <v>48</v>
      </c>
    </row>
    <row r="120" spans="1:5" x14ac:dyDescent="0.35">
      <c r="A120">
        <v>39</v>
      </c>
      <c r="B120" t="s">
        <v>73</v>
      </c>
      <c r="D120">
        <v>40</v>
      </c>
      <c r="E120" t="s">
        <v>73</v>
      </c>
    </row>
    <row r="121" spans="1:5" x14ac:dyDescent="0.35">
      <c r="B121" t="s">
        <v>40</v>
      </c>
      <c r="E121" t="s">
        <v>75</v>
      </c>
    </row>
    <row r="122" spans="1:5" x14ac:dyDescent="0.35">
      <c r="A122">
        <v>40</v>
      </c>
      <c r="B122" t="s">
        <v>75</v>
      </c>
      <c r="D122">
        <v>40</v>
      </c>
      <c r="E122" t="s">
        <v>49</v>
      </c>
    </row>
    <row r="123" spans="1:5" x14ac:dyDescent="0.35">
      <c r="A123">
        <v>41</v>
      </c>
      <c r="B123" t="s">
        <v>49</v>
      </c>
      <c r="D123">
        <v>40</v>
      </c>
      <c r="E123" t="s">
        <v>50</v>
      </c>
    </row>
    <row r="124" spans="1:5" x14ac:dyDescent="0.35">
      <c r="A124">
        <v>42</v>
      </c>
      <c r="B124" t="s">
        <v>50</v>
      </c>
      <c r="D124">
        <v>40</v>
      </c>
      <c r="E124" t="s">
        <v>51</v>
      </c>
    </row>
    <row r="125" spans="1:5" x14ac:dyDescent="0.35">
      <c r="A125">
        <v>43</v>
      </c>
      <c r="B125" t="s">
        <v>51</v>
      </c>
      <c r="D125">
        <v>40</v>
      </c>
      <c r="E125" t="s">
        <v>74</v>
      </c>
    </row>
    <row r="126" spans="1:5" x14ac:dyDescent="0.35">
      <c r="A126">
        <v>44</v>
      </c>
      <c r="B126" t="s">
        <v>74</v>
      </c>
      <c r="D126">
        <v>40</v>
      </c>
      <c r="E126" t="s">
        <v>72</v>
      </c>
    </row>
    <row r="127" spans="1:5" x14ac:dyDescent="0.35">
      <c r="E127" t="s">
        <v>52</v>
      </c>
    </row>
    <row r="128" spans="1:5" x14ac:dyDescent="0.35">
      <c r="B128" t="s">
        <v>55</v>
      </c>
      <c r="E128" t="s">
        <v>53</v>
      </c>
    </row>
    <row r="129" spans="1:5" x14ac:dyDescent="0.35">
      <c r="A129">
        <v>45</v>
      </c>
      <c r="B129" t="s">
        <v>72</v>
      </c>
      <c r="D129">
        <v>20</v>
      </c>
      <c r="E129" t="s">
        <v>54</v>
      </c>
    </row>
    <row r="130" spans="1:5" x14ac:dyDescent="0.35">
      <c r="A130">
        <v>46</v>
      </c>
      <c r="B130" t="s">
        <v>52</v>
      </c>
      <c r="D130">
        <v>20</v>
      </c>
      <c r="E130" t="s">
        <v>126</v>
      </c>
    </row>
    <row r="131" spans="1:5" x14ac:dyDescent="0.35">
      <c r="A131">
        <v>47</v>
      </c>
      <c r="B131" t="s">
        <v>53</v>
      </c>
      <c r="D131">
        <v>20</v>
      </c>
      <c r="E131" t="s">
        <v>127</v>
      </c>
    </row>
    <row r="132" spans="1:5" x14ac:dyDescent="0.35">
      <c r="A132">
        <v>48</v>
      </c>
      <c r="B132" t="s">
        <v>54</v>
      </c>
      <c r="D132">
        <v>20</v>
      </c>
      <c r="E132" t="s">
        <v>128</v>
      </c>
    </row>
    <row r="133" spans="1:5" x14ac:dyDescent="0.35">
      <c r="B133" t="s">
        <v>56</v>
      </c>
      <c r="E133" t="s">
        <v>129</v>
      </c>
    </row>
    <row r="134" spans="1:5" x14ac:dyDescent="0.35">
      <c r="A134">
        <v>49</v>
      </c>
      <c r="B134" t="s">
        <v>126</v>
      </c>
      <c r="D134">
        <v>20</v>
      </c>
      <c r="E134" t="s">
        <v>125</v>
      </c>
    </row>
    <row r="135" spans="1:5" x14ac:dyDescent="0.35">
      <c r="A135">
        <v>50</v>
      </c>
      <c r="B135" t="s">
        <v>127</v>
      </c>
      <c r="D135">
        <v>20</v>
      </c>
    </row>
    <row r="136" spans="1:5" x14ac:dyDescent="0.35">
      <c r="A136">
        <v>51</v>
      </c>
      <c r="B136" t="s">
        <v>128</v>
      </c>
      <c r="D136">
        <v>20</v>
      </c>
    </row>
    <row r="137" spans="1:5" x14ac:dyDescent="0.35">
      <c r="A137">
        <v>52</v>
      </c>
      <c r="B137" t="s">
        <v>129</v>
      </c>
      <c r="D137">
        <v>20</v>
      </c>
    </row>
    <row r="138" spans="1:5" x14ac:dyDescent="0.35">
      <c r="A138">
        <v>53</v>
      </c>
      <c r="B138" t="s">
        <v>125</v>
      </c>
      <c r="D138">
        <v>40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Overall Sheet</vt:lpstr>
      <vt:lpstr>Mini's to Under 9</vt:lpstr>
      <vt:lpstr>Qualifying Ages</vt:lpstr>
      <vt:lpstr>Teams</vt:lpstr>
      <vt:lpstr>SupportMiniAges</vt:lpstr>
      <vt:lpstr>SupportMiniSecond</vt:lpstr>
      <vt:lpstr>SupportMiniTrad</vt:lpstr>
      <vt:lpstr>SupportQualAges</vt:lpstr>
      <vt:lpstr>SupportQualTypes</vt:lpstr>
      <vt:lpstr>SupportTeamsList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 Coupland</dc:creator>
  <cp:lastModifiedBy>Declan McHale</cp:lastModifiedBy>
  <dcterms:created xsi:type="dcterms:W3CDTF">2024-09-17T08:06:51Z</dcterms:created>
  <dcterms:modified xsi:type="dcterms:W3CDTF">2026-10-06T11:03:31Z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2026-09-11T04:53:19Z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795c8bf9-84dc-4bda-a428-e11a5310987f</vt:lpwstr>
  </property>
  <property fmtid="{D5CDD505-2E9C-101B-9397-08002B2CF9AE}" pid="8" name="MSIP_Label_478af4b5-bfed-4784-9cbe-eeacd1c8ef36_ContentBits">
    <vt:lpwstr>0</vt:lpwstr>
  </property>
  <property fmtid="{D5CDD505-2E9C-101B-9397-08002B2CF9AE}" pid="9" name="MSIP_Label_478af4b5-bfed-4784-9cbe-eeacd1c8ef36_Tag">
    <vt:lpwstr>10, 0, 1, 1</vt:lpwstr>
  </property>
</Properties>
</file>